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C:\Users\shimatabi1\Desktop\令和６年度しま旅申請資料\しま旅　教育旅行\"/>
    </mc:Choice>
  </mc:AlternateContent>
  <xr:revisionPtr revIDLastSave="0" documentId="13_ncr:1_{796515F5-ADF1-4871-9668-812D09C3ACA5}" xr6:coauthVersionLast="47" xr6:coauthVersionMax="47" xr10:uidLastSave="{00000000-0000-0000-0000-000000000000}"/>
  <bookViews>
    <workbookView xWindow="-120" yWindow="-120" windowWidth="29040" windowHeight="15720" xr2:uid="{00000000-000D-0000-FFFF-FFFF00000000}"/>
  </bookViews>
  <sheets>
    <sheet name="情報シート" sheetId="13" r:id="rId1"/>
    <sheet name="様式　1" sheetId="15" r:id="rId2"/>
    <sheet name="別記　1" sheetId="16" r:id="rId3"/>
    <sheet name="令和6年度　算出シート　" sheetId="11" r:id="rId4"/>
    <sheet name="令和6年度　算出シート　記入例" sheetId="17" r:id="rId5"/>
    <sheet name="R6航路　教育" sheetId="21" r:id="rId6"/>
    <sheet name="R6　航空　教育" sheetId="22" r:id="rId7"/>
  </sheets>
  <externalReferences>
    <externalReference r:id="rId8"/>
    <externalReference r:id="rId9"/>
    <externalReference r:id="rId10"/>
  </externalReferences>
  <definedNames>
    <definedName name="_xlnm._FilterDatabase" localSheetId="5" hidden="1">'R6航路　教育'!$A$9:$Y$18</definedName>
    <definedName name="_xlnm._FilterDatabase" localSheetId="3" hidden="1">#REF!</definedName>
    <definedName name="_xlnm._FilterDatabase" localSheetId="4" hidden="1">#REF!</definedName>
    <definedName name="_xlnm.Print_Area" localSheetId="5">'R6航路　教育'!$N$2:$AA$127</definedName>
    <definedName name="_xlnm.Print_Area" localSheetId="0">情報シート!$A$3:$N$21</definedName>
    <definedName name="_xlnm.Print_Area" localSheetId="2">'別記　1'!$B$2:$W$38</definedName>
    <definedName name="_xlnm.Print_Area" localSheetId="1">'様式　1'!$A$1:$P$56</definedName>
    <definedName name="_xlnm.Print_Area" localSheetId="3">'令和6年度　算出シート　'!$B$1:$AX$65</definedName>
    <definedName name="_xlnm.Print_Area" localSheetId="4">'令和6年度　算出シート　記入例'!$B$1:$AX$65</definedName>
    <definedName name="_xlnm.Print_Titles" localSheetId="5">'R6航路　教育'!$3:$8</definedName>
    <definedName name="既存" localSheetId="6">#REF!</definedName>
    <definedName name="既存" localSheetId="5">#REF!</definedName>
    <definedName name="既存" localSheetId="0">#REF!</definedName>
    <definedName name="既存" localSheetId="2">#REF!</definedName>
    <definedName name="既存" localSheetId="3">#REF!</definedName>
    <definedName name="既存" localSheetId="4">#REF!</definedName>
    <definedName name="既存">#REF!</definedName>
    <definedName name="航路令和3年" localSheetId="6">#REF!</definedName>
    <definedName name="航路令和3年" localSheetId="5">#REF!</definedName>
    <definedName name="航路令和3年" localSheetId="3">#REF!</definedName>
    <definedName name="航路令和3年" localSheetId="4">#REF!</definedName>
    <definedName name="航路令和3年">#REF!</definedName>
    <definedName name="実施月">'[1]新幹線なし　集計表枠内　1'!$DA$15:$DB$15</definedName>
    <definedName name="宿泊場所">[2]宿泊施設!$A$1:$G$1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Z127" i="21" l="1"/>
  <c r="Y127" i="21"/>
  <c r="X127" i="21"/>
  <c r="Y126" i="21"/>
  <c r="X126" i="21"/>
  <c r="Z126" i="21" s="1"/>
  <c r="Y125" i="21"/>
  <c r="X125" i="21"/>
  <c r="Z124" i="21"/>
  <c r="Y124" i="21"/>
  <c r="X124" i="21"/>
  <c r="Y123" i="21"/>
  <c r="X123" i="21"/>
  <c r="Z123" i="21" s="1"/>
  <c r="Y122" i="21"/>
  <c r="X122" i="21"/>
  <c r="Z122" i="21" s="1"/>
  <c r="Z121" i="21"/>
  <c r="Y121" i="21"/>
  <c r="X121" i="21"/>
  <c r="Z120" i="21"/>
  <c r="Y120" i="21"/>
  <c r="X120" i="21"/>
  <c r="Y119" i="21"/>
  <c r="X119" i="21"/>
  <c r="Z119" i="21" s="1"/>
  <c r="Y118" i="21"/>
  <c r="X118" i="21"/>
  <c r="Z118" i="21" s="1"/>
  <c r="Y117" i="21"/>
  <c r="X117" i="21"/>
  <c r="Z117" i="21" s="1"/>
  <c r="Z116" i="21"/>
  <c r="Y116" i="21"/>
  <c r="X116" i="21"/>
  <c r="Y115" i="21"/>
  <c r="X115" i="21"/>
  <c r="Z115" i="21" s="1"/>
  <c r="Y114" i="21"/>
  <c r="X114" i="21"/>
  <c r="Z114" i="21" s="1"/>
  <c r="Y113" i="21"/>
  <c r="X113" i="21"/>
  <c r="Y112" i="21"/>
  <c r="X112" i="21"/>
  <c r="Z112" i="21" s="1"/>
  <c r="Y111" i="21"/>
  <c r="X111" i="21"/>
  <c r="Z111" i="21" s="1"/>
  <c r="Z110" i="21"/>
  <c r="Y110" i="21"/>
  <c r="X110" i="21"/>
  <c r="Z109" i="21"/>
  <c r="Y109" i="21"/>
  <c r="X109" i="21"/>
  <c r="Y108" i="21"/>
  <c r="X108" i="21"/>
  <c r="Z108" i="21" s="1"/>
  <c r="Y107" i="21"/>
  <c r="X107" i="21"/>
  <c r="Z107" i="21" s="1"/>
  <c r="Y106" i="21"/>
  <c r="X106" i="21"/>
  <c r="Z106" i="21" s="1"/>
  <c r="Z105" i="21"/>
  <c r="Y105" i="21"/>
  <c r="X105" i="21"/>
  <c r="Y104" i="21"/>
  <c r="X104" i="21"/>
  <c r="Z104" i="21" s="1"/>
  <c r="Y103" i="21"/>
  <c r="X103" i="21"/>
  <c r="Z103" i="21" s="1"/>
  <c r="Z102" i="21"/>
  <c r="Y102" i="21"/>
  <c r="X102" i="21"/>
  <c r="Z101" i="21"/>
  <c r="Y101" i="21"/>
  <c r="X101" i="21"/>
  <c r="Y100" i="21"/>
  <c r="X100" i="21"/>
  <c r="Z99" i="21"/>
  <c r="Y99" i="21"/>
  <c r="X99" i="21"/>
  <c r="Z98" i="21"/>
  <c r="Y98" i="21"/>
  <c r="X98" i="21"/>
  <c r="Y97" i="21"/>
  <c r="X97" i="21"/>
  <c r="Z97" i="21" s="1"/>
  <c r="Y96" i="21"/>
  <c r="X96" i="21"/>
  <c r="Z96" i="21" s="1"/>
  <c r="Y95" i="21"/>
  <c r="X95" i="21"/>
  <c r="Z95" i="21" s="1"/>
  <c r="Z94" i="21"/>
  <c r="Y94" i="21"/>
  <c r="X94" i="21"/>
  <c r="Y93" i="21"/>
  <c r="X93" i="21"/>
  <c r="Z93" i="21" s="1"/>
  <c r="Y92" i="21"/>
  <c r="X92" i="21"/>
  <c r="Z92" i="21" s="1"/>
  <c r="Z91" i="21"/>
  <c r="Y91" i="21"/>
  <c r="X91" i="21"/>
  <c r="Z90" i="21"/>
  <c r="Y90" i="21"/>
  <c r="X90" i="21"/>
  <c r="Y89" i="21"/>
  <c r="X89" i="21"/>
  <c r="Z89" i="21" s="1"/>
  <c r="Y88" i="21"/>
  <c r="X88" i="21"/>
  <c r="Z88" i="21" s="1"/>
  <c r="Y87" i="21"/>
  <c r="X87" i="21"/>
  <c r="Z87" i="21" s="1"/>
  <c r="Z86" i="21"/>
  <c r="Y86" i="21"/>
  <c r="X86" i="21"/>
  <c r="Y85" i="21"/>
  <c r="X85" i="21"/>
  <c r="Z85" i="21" s="1"/>
  <c r="Y84" i="21"/>
  <c r="X84" i="21"/>
  <c r="Z84" i="21" s="1"/>
  <c r="Z83" i="21"/>
  <c r="Y83" i="21"/>
  <c r="X83" i="21"/>
  <c r="Z82" i="21"/>
  <c r="Y82" i="21"/>
  <c r="X82" i="21"/>
  <c r="Y81" i="21"/>
  <c r="X81" i="21"/>
  <c r="Z81" i="21" s="1"/>
  <c r="Y80" i="21"/>
  <c r="X80" i="21"/>
  <c r="Z80" i="21" s="1"/>
  <c r="Y79" i="21"/>
  <c r="X79" i="21"/>
  <c r="Z79" i="21" s="1"/>
  <c r="Y78" i="21"/>
  <c r="X78" i="21"/>
  <c r="Y77" i="21"/>
  <c r="X77" i="21"/>
  <c r="Z77" i="21" s="1"/>
  <c r="Y76" i="21"/>
  <c r="X76" i="21"/>
  <c r="Z76" i="21" s="1"/>
  <c r="Z75" i="21"/>
  <c r="Y75" i="21"/>
  <c r="X75" i="21"/>
  <c r="Y74" i="21"/>
  <c r="X74" i="21"/>
  <c r="Z74" i="21" s="1"/>
  <c r="Y73" i="21"/>
  <c r="X73" i="21"/>
  <c r="Z73" i="21" s="1"/>
  <c r="Y72" i="21"/>
  <c r="X72" i="21"/>
  <c r="Y71" i="21"/>
  <c r="X71" i="21"/>
  <c r="Z71" i="21" s="1"/>
  <c r="Y70" i="21"/>
  <c r="X70" i="21"/>
  <c r="Z70" i="21" s="1"/>
  <c r="Z69" i="21"/>
  <c r="Y69" i="21"/>
  <c r="X69" i="21"/>
  <c r="Z68" i="21"/>
  <c r="Y68" i="21"/>
  <c r="X68" i="21"/>
  <c r="Y67" i="21"/>
  <c r="X67" i="21"/>
  <c r="Z67" i="21" s="1"/>
  <c r="Y66" i="21"/>
  <c r="X66" i="21"/>
  <c r="Z66" i="21" s="1"/>
  <c r="Y65" i="21"/>
  <c r="X65" i="21"/>
  <c r="Z65" i="21" s="1"/>
  <c r="Z64" i="21"/>
  <c r="Y64" i="21"/>
  <c r="X64" i="21"/>
  <c r="Y63" i="21"/>
  <c r="X63" i="21"/>
  <c r="Z63" i="21" s="1"/>
  <c r="Y62" i="21"/>
  <c r="X62" i="21"/>
  <c r="Z62" i="21" s="1"/>
  <c r="Z61" i="21"/>
  <c r="Y61" i="21"/>
  <c r="X61" i="21"/>
  <c r="Z60" i="21"/>
  <c r="Y60" i="21"/>
  <c r="X60" i="21"/>
  <c r="Y59" i="21"/>
  <c r="X59" i="21"/>
  <c r="Z59" i="21" s="1"/>
  <c r="Y58" i="21"/>
  <c r="X58" i="21"/>
  <c r="Z58" i="21" s="1"/>
  <c r="Y57" i="21"/>
  <c r="X57" i="21"/>
  <c r="Z57" i="21" s="1"/>
  <c r="Z56" i="21"/>
  <c r="Y56" i="21"/>
  <c r="X56" i="21"/>
  <c r="Y55" i="21"/>
  <c r="X55" i="21"/>
  <c r="Z55" i="21" s="1"/>
  <c r="Y54" i="21"/>
  <c r="X54" i="21"/>
  <c r="Z54" i="21" s="1"/>
  <c r="Z53" i="21"/>
  <c r="Y53" i="21"/>
  <c r="X53" i="21"/>
  <c r="Z52" i="21"/>
  <c r="Y52" i="21"/>
  <c r="X52" i="21"/>
  <c r="Y51" i="21"/>
  <c r="X51" i="21"/>
  <c r="Z51" i="21" s="1"/>
  <c r="Y50" i="21"/>
  <c r="X50" i="21"/>
  <c r="Z50" i="21" s="1"/>
  <c r="Y49" i="21"/>
  <c r="X49" i="21"/>
  <c r="Z49" i="21" s="1"/>
  <c r="Z48" i="21"/>
  <c r="Y48" i="21"/>
  <c r="X48" i="21"/>
  <c r="Y47" i="21"/>
  <c r="X47" i="21"/>
  <c r="Z47" i="21" s="1"/>
  <c r="Y46" i="21"/>
  <c r="X46" i="21"/>
  <c r="Z46" i="21" s="1"/>
  <c r="Z45" i="21"/>
  <c r="Y45" i="21"/>
  <c r="X45" i="21"/>
  <c r="Z44" i="21"/>
  <c r="Y44" i="21"/>
  <c r="X44" i="21"/>
  <c r="Y43" i="21"/>
  <c r="X43" i="21"/>
  <c r="Z43" i="21" s="1"/>
  <c r="Y42" i="21"/>
  <c r="X42" i="21"/>
  <c r="Z42" i="21" s="1"/>
  <c r="Y41" i="21"/>
  <c r="X41" i="21"/>
  <c r="Z41" i="21" s="1"/>
  <c r="Z40" i="21"/>
  <c r="Y40" i="21"/>
  <c r="X40" i="21"/>
  <c r="Y39" i="21"/>
  <c r="X39" i="21"/>
  <c r="Z39" i="21" s="1"/>
  <c r="Y38" i="21"/>
  <c r="X38" i="21"/>
  <c r="Z38" i="21" s="1"/>
  <c r="Z37" i="21"/>
  <c r="Y37" i="21"/>
  <c r="X37" i="21"/>
  <c r="Z36" i="21"/>
  <c r="Y36" i="21"/>
  <c r="X36" i="21"/>
  <c r="Y35" i="21"/>
  <c r="X35" i="21"/>
  <c r="Z35" i="21" s="1"/>
  <c r="Y34" i="21"/>
  <c r="X34" i="21"/>
  <c r="Z34" i="21" s="1"/>
  <c r="Y33" i="21"/>
  <c r="X33" i="21"/>
  <c r="Z33" i="21" s="1"/>
  <c r="Z32" i="21"/>
  <c r="Y32" i="21"/>
  <c r="X32" i="21"/>
  <c r="Y31" i="21"/>
  <c r="X31" i="21"/>
  <c r="Z31" i="21" s="1"/>
  <c r="Y30" i="21"/>
  <c r="X30" i="21"/>
  <c r="Z30" i="21" s="1"/>
  <c r="Z29" i="21"/>
  <c r="Y29" i="21"/>
  <c r="X29" i="21"/>
  <c r="Z28" i="21"/>
  <c r="Y28" i="21"/>
  <c r="X28" i="21"/>
  <c r="Y27" i="21"/>
  <c r="X27" i="21"/>
  <c r="Z27" i="21" s="1"/>
  <c r="Y26" i="21"/>
  <c r="X26" i="21"/>
  <c r="Z26" i="21" s="1"/>
  <c r="Y25" i="21"/>
  <c r="X25" i="21"/>
  <c r="Z25" i="21" s="1"/>
  <c r="Z24" i="21"/>
  <c r="Y24" i="21"/>
  <c r="X24" i="21"/>
  <c r="Y23" i="21"/>
  <c r="X23" i="21"/>
  <c r="Z23" i="21" s="1"/>
  <c r="Y22" i="21"/>
  <c r="X22" i="21"/>
  <c r="Z22" i="21" s="1"/>
  <c r="Z21" i="21"/>
  <c r="Y21" i="21"/>
  <c r="X21" i="21"/>
  <c r="Z20" i="21"/>
  <c r="Y20" i="21"/>
  <c r="X20" i="21"/>
  <c r="Y19" i="21"/>
  <c r="X19" i="21"/>
  <c r="Z19" i="21" s="1"/>
  <c r="Y18" i="21"/>
  <c r="X18" i="21"/>
  <c r="Z18" i="21" s="1"/>
  <c r="Y17" i="21"/>
  <c r="X17" i="21"/>
  <c r="Z17" i="21" s="1"/>
  <c r="Z16" i="21"/>
  <c r="Y16" i="21"/>
  <c r="X16" i="21"/>
  <c r="Y15" i="21"/>
  <c r="X15" i="21"/>
  <c r="Z15" i="21" s="1"/>
  <c r="Y14" i="21"/>
  <c r="X14" i="21"/>
  <c r="Z14" i="21" s="1"/>
  <c r="Z13" i="21"/>
  <c r="Y13" i="21"/>
  <c r="X13" i="21"/>
  <c r="Z12" i="21"/>
  <c r="Y12" i="21"/>
  <c r="X12" i="21"/>
  <c r="Y11" i="21"/>
  <c r="X11" i="21"/>
  <c r="Z11" i="21" s="1"/>
  <c r="Y10" i="21"/>
  <c r="X10" i="21"/>
  <c r="Z10" i="21" s="1"/>
  <c r="S37" i="16"/>
  <c r="S36" i="16"/>
  <c r="S35" i="16"/>
  <c r="S34" i="16"/>
  <c r="S33" i="16"/>
  <c r="H37" i="16"/>
  <c r="H36" i="16"/>
  <c r="H35" i="16"/>
  <c r="H34" i="16"/>
  <c r="H33" i="16"/>
  <c r="L3" i="15"/>
  <c r="Z54" i="15"/>
  <c r="Z52" i="15"/>
  <c r="Z50" i="15"/>
  <c r="K53" i="15"/>
  <c r="K51" i="15"/>
  <c r="K49" i="15"/>
  <c r="K15" i="15"/>
  <c r="K14" i="15"/>
  <c r="K13" i="15"/>
  <c r="K12" i="15"/>
  <c r="K11" i="15"/>
  <c r="K10" i="15"/>
  <c r="K9" i="15"/>
  <c r="K8" i="15"/>
  <c r="AA15" i="15"/>
  <c r="AA14" i="15"/>
  <c r="AA13" i="15"/>
  <c r="AA12" i="15"/>
  <c r="AA11" i="15"/>
  <c r="AA10" i="15"/>
  <c r="AA9" i="15"/>
  <c r="AA8" i="15"/>
  <c r="AA21" i="15"/>
  <c r="T24" i="16"/>
  <c r="T26" i="16"/>
  <c r="T25" i="16"/>
  <c r="U21" i="16"/>
  <c r="S16" i="16"/>
  <c r="R16" i="16" s="1"/>
  <c r="R21" i="16" s="1"/>
  <c r="S17" i="16"/>
  <c r="R17" i="16" s="1"/>
  <c r="S18" i="16"/>
  <c r="S19" i="16"/>
  <c r="S20" i="16"/>
  <c r="S15" i="16"/>
  <c r="R18" i="16"/>
  <c r="R19" i="16"/>
  <c r="R20" i="16"/>
  <c r="R15" i="16"/>
  <c r="P16" i="16"/>
  <c r="U16" i="16" s="1"/>
  <c r="P17" i="16"/>
  <c r="P18" i="16"/>
  <c r="P19" i="16"/>
  <c r="P20" i="16"/>
  <c r="P15" i="16"/>
  <c r="O20" i="16"/>
  <c r="O19" i="16"/>
  <c r="O18" i="16"/>
  <c r="O17" i="16"/>
  <c r="O16" i="16"/>
  <c r="O15" i="16"/>
  <c r="CA45" i="11"/>
  <c r="CA44" i="11"/>
  <c r="CA43" i="11"/>
  <c r="CA42" i="11"/>
  <c r="CA41" i="11"/>
  <c r="CA40" i="11"/>
  <c r="CA39" i="11"/>
  <c r="CA38" i="11"/>
  <c r="CA37" i="11"/>
  <c r="CA36" i="11"/>
  <c r="CA35" i="11"/>
  <c r="CA34" i="11"/>
  <c r="CA33" i="11"/>
  <c r="CA32" i="11"/>
  <c r="CA31" i="11"/>
  <c r="CA30" i="11"/>
  <c r="CA29" i="11"/>
  <c r="CA28" i="11"/>
  <c r="CA27" i="11"/>
  <c r="CA26" i="11"/>
  <c r="CA25" i="11"/>
  <c r="CA24" i="11"/>
  <c r="CA23" i="11"/>
  <c r="CA22" i="11"/>
  <c r="CA21" i="11"/>
  <c r="CA20" i="11"/>
  <c r="CA50" i="11" s="1"/>
  <c r="D19" i="16" s="1"/>
  <c r="CA19" i="11"/>
  <c r="CA49" i="11" s="1"/>
  <c r="D18" i="16" s="1"/>
  <c r="CA18" i="11"/>
  <c r="CA48" i="11" s="1"/>
  <c r="D17" i="16" s="1"/>
  <c r="CA17" i="11"/>
  <c r="CA47" i="11" s="1"/>
  <c r="D16" i="16" s="1"/>
  <c r="CA16" i="11"/>
  <c r="CA51" i="17"/>
  <c r="CA50" i="17"/>
  <c r="CA49" i="17"/>
  <c r="CA48" i="17"/>
  <c r="CA47" i="17"/>
  <c r="CA46" i="17"/>
  <c r="CA45" i="17"/>
  <c r="CA44" i="17"/>
  <c r="CA43" i="17"/>
  <c r="CA42" i="17"/>
  <c r="CA41" i="17"/>
  <c r="CA40" i="17"/>
  <c r="CA33" i="17"/>
  <c r="CA32" i="17"/>
  <c r="CA31" i="17"/>
  <c r="CA30" i="17"/>
  <c r="CA29" i="17"/>
  <c r="CA28" i="17"/>
  <c r="CA39" i="17"/>
  <c r="CA38" i="17"/>
  <c r="CA37" i="17"/>
  <c r="CA36" i="17"/>
  <c r="CA35" i="17"/>
  <c r="CA34" i="17"/>
  <c r="CA27" i="17"/>
  <c r="CA26" i="17"/>
  <c r="CA25" i="17"/>
  <c r="CA24" i="17"/>
  <c r="CA23" i="17"/>
  <c r="CA22" i="17"/>
  <c r="CA21" i="17"/>
  <c r="CA20" i="17"/>
  <c r="CA19" i="17"/>
  <c r="CA18" i="17"/>
  <c r="CA17" i="17"/>
  <c r="CA16" i="17"/>
  <c r="BS17" i="17"/>
  <c r="D28" i="17"/>
  <c r="D26" i="17"/>
  <c r="D24" i="17"/>
  <c r="D22" i="17"/>
  <c r="D20" i="17"/>
  <c r="AR46" i="17"/>
  <c r="G31" i="17" s="1"/>
  <c r="CD45" i="17"/>
  <c r="BW45" i="17"/>
  <c r="BV45" i="17"/>
  <c r="BX45" i="17" s="1"/>
  <c r="BU45" i="17"/>
  <c r="AK45" i="17"/>
  <c r="BQ40" i="17" s="1"/>
  <c r="AP42" i="17" s="1"/>
  <c r="AG45" i="17"/>
  <c r="AC45" i="17"/>
  <c r="Y45" i="17"/>
  <c r="U45" i="17"/>
  <c r="CD44" i="17"/>
  <c r="BV44" i="17"/>
  <c r="BX44" i="17" s="1"/>
  <c r="BU44" i="17"/>
  <c r="BW44" i="17" s="1"/>
  <c r="BY44" i="17" s="1"/>
  <c r="BK44" i="17"/>
  <c r="AK44" i="17"/>
  <c r="AG44" i="17"/>
  <c r="AC44" i="17"/>
  <c r="Y44" i="17"/>
  <c r="U44" i="17"/>
  <c r="CD43" i="17"/>
  <c r="BV43" i="17"/>
  <c r="BX43" i="17" s="1"/>
  <c r="BU43" i="17"/>
  <c r="BW43" i="17" s="1"/>
  <c r="BK43" i="17"/>
  <c r="BJ43" i="17"/>
  <c r="BJ44" i="17" s="1"/>
  <c r="BI43" i="17"/>
  <c r="BI44" i="17" s="1"/>
  <c r="BH43" i="17"/>
  <c r="BH44" i="17" s="1"/>
  <c r="BG43" i="17"/>
  <c r="BG44" i="17" s="1"/>
  <c r="AL43" i="17"/>
  <c r="AH43" i="17"/>
  <c r="AD43" i="17"/>
  <c r="Z43" i="17"/>
  <c r="V43" i="17"/>
  <c r="CD42" i="17"/>
  <c r="BV42" i="17"/>
  <c r="BX42" i="17" s="1"/>
  <c r="BU42" i="17"/>
  <c r="BW42" i="17" s="1"/>
  <c r="BK42" i="17"/>
  <c r="BJ42" i="17"/>
  <c r="BI42" i="17"/>
  <c r="BH42" i="17"/>
  <c r="BG42" i="17"/>
  <c r="BO41" i="17" s="1"/>
  <c r="AK42" i="17"/>
  <c r="AG42" i="17"/>
  <c r="AC42" i="17"/>
  <c r="Y42" i="17"/>
  <c r="U42" i="17"/>
  <c r="CD41" i="17"/>
  <c r="BX41" i="17"/>
  <c r="BW41" i="17"/>
  <c r="BY41" i="17" s="1"/>
  <c r="BV41" i="17"/>
  <c r="BU41" i="17"/>
  <c r="BS41" i="17"/>
  <c r="AK41" i="17"/>
  <c r="AG41" i="17"/>
  <c r="AC41" i="17"/>
  <c r="Y41" i="17"/>
  <c r="U41" i="17"/>
  <c r="CD40" i="17"/>
  <c r="BV40" i="17"/>
  <c r="BX40" i="17" s="1"/>
  <c r="BU40" i="17"/>
  <c r="BW40" i="17" s="1"/>
  <c r="AW40" i="17"/>
  <c r="AL40" i="17"/>
  <c r="AH40" i="17"/>
  <c r="AD40" i="17"/>
  <c r="Z40" i="17"/>
  <c r="V40" i="17"/>
  <c r="CD39" i="17"/>
  <c r="BX39" i="17"/>
  <c r="BV39" i="17"/>
  <c r="BU39" i="17"/>
  <c r="BW39" i="17" s="1"/>
  <c r="BO39" i="17"/>
  <c r="AK39" i="17"/>
  <c r="AG39" i="17"/>
  <c r="AC39" i="17"/>
  <c r="Y39" i="17"/>
  <c r="U39" i="17"/>
  <c r="CD38" i="17"/>
  <c r="BX38" i="17"/>
  <c r="BW38" i="17"/>
  <c r="BY38" i="17" s="1"/>
  <c r="BV38" i="17"/>
  <c r="BU38" i="17"/>
  <c r="BK38" i="17"/>
  <c r="BG38" i="17"/>
  <c r="AK38" i="17"/>
  <c r="AG38" i="17"/>
  <c r="AC38" i="17"/>
  <c r="Y38" i="17"/>
  <c r="U38" i="17"/>
  <c r="CD37" i="17"/>
  <c r="BX37" i="17"/>
  <c r="BV37" i="17"/>
  <c r="BU37" i="17"/>
  <c r="BW37" i="17" s="1"/>
  <c r="BK37" i="17"/>
  <c r="BJ37" i="17"/>
  <c r="BJ38" i="17" s="1"/>
  <c r="BI37" i="17"/>
  <c r="BI38" i="17" s="1"/>
  <c r="BH37" i="17"/>
  <c r="BH38" i="17" s="1"/>
  <c r="BG37" i="17"/>
  <c r="AL37" i="17"/>
  <c r="AH37" i="17"/>
  <c r="AD37" i="17"/>
  <c r="Z37" i="17"/>
  <c r="V37" i="17"/>
  <c r="CD36" i="17"/>
  <c r="BV36" i="17"/>
  <c r="BX36" i="17" s="1"/>
  <c r="BU36" i="17"/>
  <c r="BW36" i="17" s="1"/>
  <c r="BK36" i="17"/>
  <c r="BJ36" i="17"/>
  <c r="BI36" i="17"/>
  <c r="BH36" i="17"/>
  <c r="BO38" i="17" s="1"/>
  <c r="BG36" i="17"/>
  <c r="AK36" i="17"/>
  <c r="AG36" i="17"/>
  <c r="AC36" i="17"/>
  <c r="Y36" i="17"/>
  <c r="U36" i="17"/>
  <c r="CD35" i="17"/>
  <c r="BW35" i="17"/>
  <c r="BY35" i="17" s="1"/>
  <c r="BV35" i="17"/>
  <c r="BX35" i="17" s="1"/>
  <c r="BU35" i="17"/>
  <c r="BS35" i="17"/>
  <c r="AK35" i="17"/>
  <c r="AG35" i="17"/>
  <c r="AC35" i="17"/>
  <c r="Y35" i="17"/>
  <c r="U35" i="17"/>
  <c r="CD34" i="17"/>
  <c r="BW34" i="17"/>
  <c r="BV34" i="17"/>
  <c r="BX34" i="17" s="1"/>
  <c r="BU34" i="17"/>
  <c r="AW34" i="17"/>
  <c r="AL34" i="17"/>
  <c r="AH34" i="17"/>
  <c r="AD34" i="17"/>
  <c r="Z34" i="17"/>
  <c r="V34" i="17"/>
  <c r="CD33" i="17"/>
  <c r="BV33" i="17"/>
  <c r="BX33" i="17" s="1"/>
  <c r="BU33" i="17"/>
  <c r="BW33" i="17" s="1"/>
  <c r="AK33" i="17"/>
  <c r="AG33" i="17"/>
  <c r="AC33" i="17"/>
  <c r="BQ28" i="17" s="1"/>
  <c r="AP30" i="17" s="1"/>
  <c r="Y33" i="17"/>
  <c r="U33" i="17"/>
  <c r="CD32" i="17"/>
  <c r="BW32" i="17"/>
  <c r="BV32" i="17"/>
  <c r="BX32" i="17" s="1"/>
  <c r="BU32" i="17"/>
  <c r="AK32" i="17"/>
  <c r="AG32" i="17"/>
  <c r="AC32" i="17"/>
  <c r="Y32" i="17"/>
  <c r="U32" i="17"/>
  <c r="CD31" i="17"/>
  <c r="BX31" i="17"/>
  <c r="BV31" i="17"/>
  <c r="BU31" i="17"/>
  <c r="BW31" i="17" s="1"/>
  <c r="BK31" i="17"/>
  <c r="BK32" i="17" s="1"/>
  <c r="BJ31" i="17"/>
  <c r="BJ32" i="17" s="1"/>
  <c r="BI31" i="17"/>
  <c r="BI32" i="17" s="1"/>
  <c r="BH31" i="17"/>
  <c r="BH32" i="17" s="1"/>
  <c r="BG31" i="17"/>
  <c r="BG32" i="17" s="1"/>
  <c r="AL31" i="17"/>
  <c r="AH31" i="17"/>
  <c r="AD31" i="17"/>
  <c r="Z31" i="17"/>
  <c r="V31" i="17"/>
  <c r="CD30" i="17"/>
  <c r="BW30" i="17"/>
  <c r="BV30" i="17"/>
  <c r="BX30" i="17" s="1"/>
  <c r="BU30" i="17"/>
  <c r="BK30" i="17"/>
  <c r="BJ30" i="17"/>
  <c r="BI30" i="17"/>
  <c r="BO31" i="17" s="1"/>
  <c r="BH30" i="17"/>
  <c r="BG30" i="17"/>
  <c r="AK30" i="17"/>
  <c r="AG30" i="17"/>
  <c r="AC30" i="17"/>
  <c r="Y30" i="17"/>
  <c r="U30" i="17"/>
  <c r="CD29" i="17"/>
  <c r="BV29" i="17"/>
  <c r="BX29" i="17" s="1"/>
  <c r="BU29" i="17"/>
  <c r="BW29" i="17" s="1"/>
  <c r="BS29" i="17"/>
  <c r="AK29" i="17"/>
  <c r="AG29" i="17"/>
  <c r="AC29" i="17"/>
  <c r="Y29" i="17"/>
  <c r="U29" i="17"/>
  <c r="CD28" i="17"/>
  <c r="BX28" i="17"/>
  <c r="BV28" i="17"/>
  <c r="BU28" i="17"/>
  <c r="BW28" i="17" s="1"/>
  <c r="AW28" i="17"/>
  <c r="AL28" i="17"/>
  <c r="AH28" i="17"/>
  <c r="AD28" i="17"/>
  <c r="Z28" i="17"/>
  <c r="V28" i="17"/>
  <c r="CD27" i="17"/>
  <c r="BX27" i="17"/>
  <c r="BV27" i="17"/>
  <c r="BU27" i="17"/>
  <c r="BW27" i="17" s="1"/>
  <c r="BY27" i="17" s="1"/>
  <c r="AK27" i="17"/>
  <c r="AG27" i="17"/>
  <c r="AC27" i="17"/>
  <c r="Y27" i="17"/>
  <c r="U27" i="17"/>
  <c r="CD26" i="17"/>
  <c r="BV26" i="17"/>
  <c r="BX26" i="17" s="1"/>
  <c r="BU26" i="17"/>
  <c r="BW26" i="17" s="1"/>
  <c r="BH26" i="17"/>
  <c r="AK26" i="17"/>
  <c r="AG26" i="17"/>
  <c r="AC26" i="17"/>
  <c r="Y26" i="17"/>
  <c r="U26" i="17"/>
  <c r="CD25" i="17"/>
  <c r="BW25" i="17"/>
  <c r="BV25" i="17"/>
  <c r="BX25" i="17" s="1"/>
  <c r="BU25" i="17"/>
  <c r="BK25" i="17"/>
  <c r="BK26" i="17" s="1"/>
  <c r="BJ25" i="17"/>
  <c r="BJ26" i="17" s="1"/>
  <c r="BI25" i="17"/>
  <c r="BI26" i="17" s="1"/>
  <c r="BH25" i="17"/>
  <c r="BG25" i="17"/>
  <c r="BG26" i="17" s="1"/>
  <c r="AL25" i="17"/>
  <c r="AH25" i="17"/>
  <c r="AD25" i="17"/>
  <c r="Z25" i="17"/>
  <c r="V25" i="17"/>
  <c r="CD24" i="17"/>
  <c r="BW24" i="17"/>
  <c r="BV24" i="17"/>
  <c r="BX24" i="17" s="1"/>
  <c r="BU24" i="17"/>
  <c r="BK24" i="17"/>
  <c r="BJ24" i="17"/>
  <c r="BI24" i="17"/>
  <c r="BH24" i="17"/>
  <c r="BO26" i="17" s="1"/>
  <c r="BG24" i="17"/>
  <c r="AK24" i="17"/>
  <c r="AG24" i="17"/>
  <c r="AC24" i="17"/>
  <c r="Y24" i="17"/>
  <c r="U24" i="17"/>
  <c r="CD23" i="17"/>
  <c r="BW23" i="17"/>
  <c r="BV23" i="17"/>
  <c r="BX23" i="17" s="1"/>
  <c r="BU23" i="17"/>
  <c r="BS23" i="17"/>
  <c r="AK23" i="17"/>
  <c r="AG23" i="17"/>
  <c r="AC23" i="17"/>
  <c r="Y23" i="17"/>
  <c r="U23" i="17"/>
  <c r="CD22" i="17"/>
  <c r="BV22" i="17"/>
  <c r="BX22" i="17" s="1"/>
  <c r="BU22" i="17"/>
  <c r="BW22" i="17" s="1"/>
  <c r="AW22" i="17"/>
  <c r="AL22" i="17"/>
  <c r="AH22" i="17"/>
  <c r="AD22" i="17"/>
  <c r="Z22" i="17"/>
  <c r="V22" i="17"/>
  <c r="CD21" i="17"/>
  <c r="CD51" i="17" s="1"/>
  <c r="H39" i="17" s="1"/>
  <c r="BV21" i="17"/>
  <c r="BX21" i="17" s="1"/>
  <c r="BU21" i="17"/>
  <c r="BW21" i="17" s="1"/>
  <c r="AK21" i="17"/>
  <c r="AG21" i="17"/>
  <c r="AC21" i="17"/>
  <c r="Y21" i="17"/>
  <c r="U21" i="17"/>
  <c r="CD20" i="17"/>
  <c r="CD50" i="17" s="1"/>
  <c r="H38" i="17" s="1"/>
  <c r="BV20" i="17"/>
  <c r="BX20" i="17" s="1"/>
  <c r="BU20" i="17"/>
  <c r="BW20" i="17" s="1"/>
  <c r="AK20" i="17"/>
  <c r="AG20" i="17"/>
  <c r="AC20" i="17"/>
  <c r="Y20" i="17"/>
  <c r="U20" i="17"/>
  <c r="CD19" i="17"/>
  <c r="CD49" i="17" s="1"/>
  <c r="H37" i="17" s="1"/>
  <c r="BV19" i="17"/>
  <c r="BX19" i="17" s="1"/>
  <c r="BU19" i="17"/>
  <c r="BW19" i="17" s="1"/>
  <c r="BK19" i="17"/>
  <c r="BK20" i="17" s="1"/>
  <c r="BJ19" i="17"/>
  <c r="BJ20" i="17" s="1"/>
  <c r="BI19" i="17"/>
  <c r="BI20" i="17" s="1"/>
  <c r="BH19" i="17"/>
  <c r="BH20" i="17" s="1"/>
  <c r="BG19" i="17"/>
  <c r="BG20" i="17" s="1"/>
  <c r="AL19" i="17"/>
  <c r="AH19" i="17"/>
  <c r="AD19" i="17"/>
  <c r="Z19" i="17"/>
  <c r="V19" i="17"/>
  <c r="CD18" i="17"/>
  <c r="BV18" i="17"/>
  <c r="BX18" i="17" s="1"/>
  <c r="BU18" i="17"/>
  <c r="BW18" i="17" s="1"/>
  <c r="BK18" i="17"/>
  <c r="BJ18" i="17"/>
  <c r="BI18" i="17"/>
  <c r="BH18" i="17"/>
  <c r="BO20" i="17" s="1"/>
  <c r="BG18" i="17"/>
  <c r="AK18" i="17"/>
  <c r="AG18" i="17"/>
  <c r="AC18" i="17"/>
  <c r="Y18" i="17"/>
  <c r="U18" i="17"/>
  <c r="CD17" i="17"/>
  <c r="AK17" i="17"/>
  <c r="AG17" i="17"/>
  <c r="AC17" i="17"/>
  <c r="Y17" i="17"/>
  <c r="U17" i="17"/>
  <c r="CD16" i="17"/>
  <c r="CD46" i="17" s="1"/>
  <c r="H34" i="17" s="1"/>
  <c r="AW16" i="17"/>
  <c r="AW46" i="17" s="1"/>
  <c r="L31" i="17" s="1"/>
  <c r="AL16" i="17"/>
  <c r="AH16" i="17"/>
  <c r="AD16" i="17"/>
  <c r="Z16" i="17"/>
  <c r="V16" i="17"/>
  <c r="AP3" i="17"/>
  <c r="U20" i="16"/>
  <c r="U18" i="16"/>
  <c r="S21" i="16"/>
  <c r="CA51" i="11" l="1"/>
  <c r="D20" i="16" s="1"/>
  <c r="CA46" i="11"/>
  <c r="D15" i="16" s="1"/>
  <c r="D21" i="16" s="1"/>
  <c r="P21" i="16"/>
  <c r="U19" i="16"/>
  <c r="U17" i="16"/>
  <c r="O21" i="16"/>
  <c r="CD47" i="17"/>
  <c r="H35" i="17" s="1"/>
  <c r="BY32" i="17"/>
  <c r="BY39" i="17"/>
  <c r="BO44" i="17"/>
  <c r="BO34" i="17"/>
  <c r="BZ34" i="17"/>
  <c r="BZ35" i="17" s="1"/>
  <c r="BY28" i="17"/>
  <c r="BZ28" i="17"/>
  <c r="BZ29" i="17" s="1"/>
  <c r="BY31" i="17"/>
  <c r="BY37" i="17"/>
  <c r="BO43" i="17"/>
  <c r="BY22" i="17"/>
  <c r="BZ22" i="17"/>
  <c r="AP22" i="17" s="1"/>
  <c r="BQ22" i="17"/>
  <c r="AP24" i="17" s="1"/>
  <c r="BO36" i="17"/>
  <c r="BQ34" i="17"/>
  <c r="AP36" i="17" s="1"/>
  <c r="BY43" i="17"/>
  <c r="BY30" i="17"/>
  <c r="CD48" i="17"/>
  <c r="H36" i="17" s="1"/>
  <c r="BY24" i="17"/>
  <c r="BO29" i="17"/>
  <c r="BZ40" i="17"/>
  <c r="AP40" i="17" s="1"/>
  <c r="BY34" i="17"/>
  <c r="BY36" i="17"/>
  <c r="BY42" i="17"/>
  <c r="BO19" i="17"/>
  <c r="BQ16" i="17"/>
  <c r="AP18" i="17" s="1"/>
  <c r="BO23" i="17"/>
  <c r="BY26" i="17"/>
  <c r="BY18" i="17"/>
  <c r="BY20" i="17"/>
  <c r="BY50" i="17" s="1"/>
  <c r="E47" i="17" s="1"/>
  <c r="BY21" i="17"/>
  <c r="BZ16" i="17"/>
  <c r="BZ17" i="17" s="1"/>
  <c r="H40" i="17"/>
  <c r="BY25" i="17"/>
  <c r="BY40" i="17"/>
  <c r="BY29" i="17"/>
  <c r="BZ41" i="17"/>
  <c r="BY19" i="17"/>
  <c r="BY23" i="17"/>
  <c r="BY45" i="17"/>
  <c r="BY33" i="17"/>
  <c r="AP34" i="17"/>
  <c r="BO17" i="17"/>
  <c r="BO32" i="17"/>
  <c r="BO50" i="17" s="1"/>
  <c r="BQ50" i="17" s="1"/>
  <c r="H47" i="17" s="1"/>
  <c r="BO40" i="17"/>
  <c r="BO16" i="17"/>
  <c r="BO22" i="17"/>
  <c r="BO28" i="17"/>
  <c r="BO21" i="17"/>
  <c r="BO27" i="17"/>
  <c r="BO37" i="17"/>
  <c r="BO42" i="17"/>
  <c r="BO45" i="17"/>
  <c r="BO18" i="17"/>
  <c r="BO30" i="17"/>
  <c r="BO24" i="17"/>
  <c r="BO25" i="17"/>
  <c r="BO33" i="17"/>
  <c r="BO35" i="17"/>
  <c r="U15" i="16"/>
  <c r="BY48" i="17" l="1"/>
  <c r="E45" i="17" s="1"/>
  <c r="BO46" i="17"/>
  <c r="BQ46" i="17" s="1"/>
  <c r="H43" i="17" s="1"/>
  <c r="AP28" i="17"/>
  <c r="BZ23" i="17"/>
  <c r="BO49" i="17"/>
  <c r="BQ49" i="17" s="1"/>
  <c r="H46" i="17" s="1"/>
  <c r="BY51" i="17"/>
  <c r="E48" i="17" s="1"/>
  <c r="K48" i="17" s="1"/>
  <c r="E39" i="17" s="1"/>
  <c r="K39" i="17" s="1"/>
  <c r="BU16" i="17"/>
  <c r="BW16" i="17" s="1"/>
  <c r="AP16" i="17"/>
  <c r="AT16" i="17" s="1"/>
  <c r="BU17" i="17"/>
  <c r="BW17" i="17" s="1"/>
  <c r="BY49" i="17"/>
  <c r="E46" i="17" s="1"/>
  <c r="BO51" i="17"/>
  <c r="BQ51" i="17" s="1"/>
  <c r="H48" i="17" s="1"/>
  <c r="AT34" i="17"/>
  <c r="AP38" i="17"/>
  <c r="AP44" i="17"/>
  <c r="AT40" i="17"/>
  <c r="BV16" i="17"/>
  <c r="BX16" i="17" s="1"/>
  <c r="BV17" i="17"/>
  <c r="BX17" i="17" s="1"/>
  <c r="K47" i="17"/>
  <c r="E38" i="17" s="1"/>
  <c r="K38" i="17" s="1"/>
  <c r="BO47" i="17"/>
  <c r="BQ47" i="17" s="1"/>
  <c r="H44" i="17" s="1"/>
  <c r="AT22" i="17"/>
  <c r="AP26" i="17"/>
  <c r="BO48" i="17"/>
  <c r="BQ48" i="17" s="1"/>
  <c r="H45" i="17" s="1"/>
  <c r="AT28" i="17"/>
  <c r="AP32" i="17"/>
  <c r="K45" i="17" l="1"/>
  <c r="E36" i="17" s="1"/>
  <c r="K36" i="17" s="1"/>
  <c r="K46" i="17"/>
  <c r="E37" i="17" s="1"/>
  <c r="K37" i="17" s="1"/>
  <c r="H49" i="17"/>
  <c r="BY17" i="17"/>
  <c r="BY47" i="17" s="1"/>
  <c r="E44" i="17" s="1"/>
  <c r="K44" i="17" s="1"/>
  <c r="E35" i="17" s="1"/>
  <c r="K35" i="17" s="1"/>
  <c r="BY16" i="17"/>
  <c r="BY46" i="17" s="1"/>
  <c r="E43" i="17" s="1"/>
  <c r="K43" i="17" s="1"/>
  <c r="AP20" i="17"/>
  <c r="AT46" i="17"/>
  <c r="E49" i="17" l="1"/>
  <c r="E34" i="17"/>
  <c r="K49" i="17"/>
  <c r="AK42" i="11"/>
  <c r="AG42" i="11"/>
  <c r="AC42" i="11"/>
  <c r="Y42" i="11"/>
  <c r="U42" i="11"/>
  <c r="AK41" i="11"/>
  <c r="AG41" i="11"/>
  <c r="AC41" i="11"/>
  <c r="Y41" i="11"/>
  <c r="U41" i="11"/>
  <c r="AL40" i="11"/>
  <c r="AH40" i="11"/>
  <c r="AD40" i="11"/>
  <c r="Z40" i="11"/>
  <c r="V40" i="11"/>
  <c r="AK36" i="11"/>
  <c r="AG36" i="11"/>
  <c r="AC36" i="11"/>
  <c r="Y36" i="11"/>
  <c r="U36" i="11"/>
  <c r="AK35" i="11"/>
  <c r="AG35" i="11"/>
  <c r="AC35" i="11"/>
  <c r="Y35" i="11"/>
  <c r="U35" i="11"/>
  <c r="AL34" i="11"/>
  <c r="AH34" i="11"/>
  <c r="AD34" i="11"/>
  <c r="Z34" i="11"/>
  <c r="V34" i="11"/>
  <c r="AK30" i="11"/>
  <c r="AG30" i="11"/>
  <c r="AC30" i="11"/>
  <c r="Y30" i="11"/>
  <c r="U30" i="11"/>
  <c r="AK29" i="11"/>
  <c r="AG29" i="11"/>
  <c r="AC29" i="11"/>
  <c r="Y29" i="11"/>
  <c r="U29" i="11"/>
  <c r="AL28" i="11"/>
  <c r="AH28" i="11"/>
  <c r="AD28" i="11"/>
  <c r="Z28" i="11"/>
  <c r="V28" i="11"/>
  <c r="AK24" i="11"/>
  <c r="AG24" i="11"/>
  <c r="AC24" i="11"/>
  <c r="Y24" i="11"/>
  <c r="U24" i="11"/>
  <c r="AK23" i="11"/>
  <c r="AG23" i="11"/>
  <c r="AC23" i="11"/>
  <c r="Y23" i="11"/>
  <c r="U23" i="11"/>
  <c r="AL22" i="11"/>
  <c r="AH22" i="11"/>
  <c r="AD22" i="11"/>
  <c r="Z22" i="11"/>
  <c r="V22" i="11"/>
  <c r="AP3" i="11"/>
  <c r="U18" i="11"/>
  <c r="AK18" i="11"/>
  <c r="AK17" i="11"/>
  <c r="AL16" i="11"/>
  <c r="AG18" i="11"/>
  <c r="AG17" i="11"/>
  <c r="AH16" i="11"/>
  <c r="AC18" i="11"/>
  <c r="AC17" i="11"/>
  <c r="AD16" i="11"/>
  <c r="U17" i="11"/>
  <c r="V16" i="11"/>
  <c r="Y18" i="11"/>
  <c r="E40" i="17" l="1"/>
  <c r="K34" i="17"/>
  <c r="K40" i="17" s="1"/>
  <c r="AR46" i="11"/>
  <c r="AK45" i="11"/>
  <c r="AG45" i="11"/>
  <c r="AC45" i="11"/>
  <c r="Y45" i="11"/>
  <c r="U45" i="11"/>
  <c r="AK44" i="11"/>
  <c r="AG44" i="11"/>
  <c r="AC44" i="11"/>
  <c r="Y44" i="11"/>
  <c r="U44" i="11"/>
  <c r="AL43" i="11"/>
  <c r="AH43" i="11"/>
  <c r="AD43" i="11"/>
  <c r="Z43" i="11"/>
  <c r="V43" i="11"/>
  <c r="AW40" i="11"/>
  <c r="AK39" i="11"/>
  <c r="AG39" i="11"/>
  <c r="AC39" i="11"/>
  <c r="Y39" i="11"/>
  <c r="U39" i="11"/>
  <c r="AK38" i="11"/>
  <c r="AG38" i="11"/>
  <c r="AC38" i="11"/>
  <c r="Y38" i="11"/>
  <c r="U38" i="11"/>
  <c r="AL37" i="11"/>
  <c r="AH37" i="11"/>
  <c r="AD37" i="11"/>
  <c r="Z37" i="11"/>
  <c r="V37" i="11"/>
  <c r="AW34" i="11"/>
  <c r="AK33" i="11"/>
  <c r="AG33" i="11"/>
  <c r="AC33" i="11"/>
  <c r="Y33" i="11"/>
  <c r="U33" i="11"/>
  <c r="AK32" i="11"/>
  <c r="AG32" i="11"/>
  <c r="AC32" i="11"/>
  <c r="Y32" i="11"/>
  <c r="U32" i="11"/>
  <c r="AL31" i="11"/>
  <c r="AH31" i="11"/>
  <c r="AD31" i="11"/>
  <c r="Z31" i="11"/>
  <c r="V31" i="11"/>
  <c r="AW28" i="11"/>
  <c r="AK27" i="11"/>
  <c r="AG27" i="11"/>
  <c r="AC27" i="11"/>
  <c r="Y27" i="11"/>
  <c r="U27" i="11"/>
  <c r="AK26" i="11"/>
  <c r="AG26" i="11"/>
  <c r="AC26" i="11"/>
  <c r="Y26" i="11"/>
  <c r="U26" i="11"/>
  <c r="AL25" i="11"/>
  <c r="AH25" i="11"/>
  <c r="AD25" i="11"/>
  <c r="Z25" i="11"/>
  <c r="V25" i="11"/>
  <c r="AW22" i="11"/>
  <c r="Y17" i="11"/>
  <c r="Z16" i="11"/>
  <c r="CD45" i="11" l="1"/>
  <c r="BV45" i="11"/>
  <c r="BX45" i="11" s="1"/>
  <c r="BU45" i="11"/>
  <c r="BW45" i="11" s="1"/>
  <c r="CD44" i="11"/>
  <c r="BV44" i="11"/>
  <c r="BX44" i="11" s="1"/>
  <c r="BU44" i="11"/>
  <c r="BW44" i="11" s="1"/>
  <c r="CD43" i="11"/>
  <c r="BV43" i="11"/>
  <c r="BX43" i="11" s="1"/>
  <c r="BU43" i="11"/>
  <c r="BW43" i="11" s="1"/>
  <c r="BK43" i="11"/>
  <c r="BK44" i="11" s="1"/>
  <c r="BJ43" i="11"/>
  <c r="BJ44" i="11" s="1"/>
  <c r="BI43" i="11"/>
  <c r="BI44" i="11" s="1"/>
  <c r="BH43" i="11"/>
  <c r="BH44" i="11" s="1"/>
  <c r="BG43" i="11"/>
  <c r="BG44" i="11" s="1"/>
  <c r="CD42" i="11"/>
  <c r="BK42" i="11"/>
  <c r="BJ42" i="11"/>
  <c r="BI42" i="11"/>
  <c r="BH42" i="11"/>
  <c r="BG42" i="11"/>
  <c r="CD41" i="11"/>
  <c r="BS41" i="11"/>
  <c r="CD40" i="11"/>
  <c r="CD39" i="11"/>
  <c r="BV39" i="11"/>
  <c r="BX39" i="11" s="1"/>
  <c r="BU39" i="11"/>
  <c r="BW39" i="11" s="1"/>
  <c r="CD38" i="11"/>
  <c r="BV38" i="11"/>
  <c r="BX38" i="11" s="1"/>
  <c r="BU38" i="11"/>
  <c r="BW38" i="11" s="1"/>
  <c r="CD37" i="11"/>
  <c r="BV37" i="11"/>
  <c r="BX37" i="11" s="1"/>
  <c r="BU37" i="11"/>
  <c r="BW37" i="11" s="1"/>
  <c r="BK37" i="11"/>
  <c r="BK38" i="11" s="1"/>
  <c r="BJ37" i="11"/>
  <c r="BJ38" i="11" s="1"/>
  <c r="BI37" i="11"/>
  <c r="BI38" i="11" s="1"/>
  <c r="BH37" i="11"/>
  <c r="BH38" i="11" s="1"/>
  <c r="BG37" i="11"/>
  <c r="BG38" i="11" s="1"/>
  <c r="CD36" i="11"/>
  <c r="BV36" i="11"/>
  <c r="BX36" i="11" s="1"/>
  <c r="BU36" i="11"/>
  <c r="BW36" i="11" s="1"/>
  <c r="BK36" i="11"/>
  <c r="BJ36" i="11"/>
  <c r="BI36" i="11"/>
  <c r="BH36" i="11"/>
  <c r="BG36" i="11"/>
  <c r="CD35" i="11"/>
  <c r="BV35" i="11"/>
  <c r="BX35" i="11" s="1"/>
  <c r="BU35" i="11"/>
  <c r="BW35" i="11" s="1"/>
  <c r="BS35" i="11"/>
  <c r="CD34" i="11"/>
  <c r="BV34" i="11"/>
  <c r="BX34" i="11" s="1"/>
  <c r="BU34" i="11"/>
  <c r="BW34" i="11" s="1"/>
  <c r="CD33" i="11"/>
  <c r="BV33" i="11"/>
  <c r="BX33" i="11" s="1"/>
  <c r="BU33" i="11"/>
  <c r="BW33" i="11" s="1"/>
  <c r="CD32" i="11"/>
  <c r="BV32" i="11"/>
  <c r="BX32" i="11" s="1"/>
  <c r="BU32" i="11"/>
  <c r="BW32" i="11" s="1"/>
  <c r="CD31" i="11"/>
  <c r="BV31" i="11"/>
  <c r="BX31" i="11" s="1"/>
  <c r="BU31" i="11"/>
  <c r="BW31" i="11" s="1"/>
  <c r="BK31" i="11"/>
  <c r="BK32" i="11" s="1"/>
  <c r="BJ31" i="11"/>
  <c r="BJ32" i="11" s="1"/>
  <c r="BI31" i="11"/>
  <c r="BI32" i="11" s="1"/>
  <c r="BH31" i="11"/>
  <c r="BH32" i="11" s="1"/>
  <c r="BG31" i="11"/>
  <c r="BG32" i="11" s="1"/>
  <c r="CD30" i="11"/>
  <c r="BV30" i="11"/>
  <c r="BX30" i="11" s="1"/>
  <c r="BU30" i="11"/>
  <c r="BW30" i="11" s="1"/>
  <c r="BK30" i="11"/>
  <c r="BJ30" i="11"/>
  <c r="BI30" i="11"/>
  <c r="BH30" i="11"/>
  <c r="BG30" i="11"/>
  <c r="CD29" i="11"/>
  <c r="BV29" i="11"/>
  <c r="BX29" i="11" s="1"/>
  <c r="BU29" i="11"/>
  <c r="BW29" i="11" s="1"/>
  <c r="BS29" i="11"/>
  <c r="CD28" i="11"/>
  <c r="BV28" i="11"/>
  <c r="BX28" i="11" s="1"/>
  <c r="BU28" i="11"/>
  <c r="BW28" i="11" s="1"/>
  <c r="CD27" i="11"/>
  <c r="BV27" i="11"/>
  <c r="BX27" i="11" s="1"/>
  <c r="BU27" i="11"/>
  <c r="BW27" i="11" s="1"/>
  <c r="CD26" i="11"/>
  <c r="BV26" i="11"/>
  <c r="BX26" i="11" s="1"/>
  <c r="BU26" i="11"/>
  <c r="BW26" i="11" s="1"/>
  <c r="CD25" i="11"/>
  <c r="BV25" i="11"/>
  <c r="BX25" i="11" s="1"/>
  <c r="BU25" i="11"/>
  <c r="BW25" i="11" s="1"/>
  <c r="BK25" i="11"/>
  <c r="BK26" i="11" s="1"/>
  <c r="BJ25" i="11"/>
  <c r="BJ26" i="11" s="1"/>
  <c r="BI25" i="11"/>
  <c r="BI26" i="11" s="1"/>
  <c r="BH25" i="11"/>
  <c r="BH26" i="11" s="1"/>
  <c r="BG25" i="11"/>
  <c r="BG26" i="11" s="1"/>
  <c r="CD24" i="11"/>
  <c r="BV24" i="11"/>
  <c r="BX24" i="11" s="1"/>
  <c r="BU24" i="11"/>
  <c r="BW24" i="11" s="1"/>
  <c r="BK24" i="11"/>
  <c r="BJ24" i="11"/>
  <c r="BI24" i="11"/>
  <c r="BH24" i="11"/>
  <c r="BG24" i="11"/>
  <c r="CD23" i="11"/>
  <c r="BV23" i="11"/>
  <c r="BX23" i="11" s="1"/>
  <c r="BU23" i="11"/>
  <c r="BW23" i="11" s="1"/>
  <c r="BS23" i="11"/>
  <c r="CD22" i="11"/>
  <c r="BV22" i="11"/>
  <c r="BX22" i="11" s="1"/>
  <c r="BU22" i="11"/>
  <c r="BW22" i="11" s="1"/>
  <c r="CD21" i="11"/>
  <c r="BV21" i="11"/>
  <c r="BX21" i="11" s="1"/>
  <c r="BU21" i="11"/>
  <c r="BW21" i="11" s="1"/>
  <c r="AK21" i="11"/>
  <c r="AG21" i="11"/>
  <c r="AC21" i="11"/>
  <c r="Y21" i="11"/>
  <c r="U21" i="11"/>
  <c r="CD20" i="11"/>
  <c r="BV20" i="11"/>
  <c r="BX20" i="11" s="1"/>
  <c r="BU20" i="11"/>
  <c r="BW20" i="11" s="1"/>
  <c r="AK20" i="11"/>
  <c r="AG20" i="11"/>
  <c r="AC20" i="11"/>
  <c r="Y20" i="11"/>
  <c r="U20" i="11"/>
  <c r="CD19" i="11"/>
  <c r="BK19" i="11"/>
  <c r="BK20" i="11" s="1"/>
  <c r="BJ19" i="11"/>
  <c r="BJ20" i="11" s="1"/>
  <c r="BI19" i="11"/>
  <c r="BI20" i="11" s="1"/>
  <c r="BH19" i="11"/>
  <c r="BH20" i="11" s="1"/>
  <c r="BG19" i="11"/>
  <c r="BG20" i="11" s="1"/>
  <c r="AL19" i="11"/>
  <c r="AH19" i="11"/>
  <c r="AD19" i="11"/>
  <c r="Z19" i="11"/>
  <c r="V19" i="11"/>
  <c r="CD18" i="11"/>
  <c r="BK18" i="11"/>
  <c r="BJ18" i="11"/>
  <c r="BI18" i="11"/>
  <c r="BH18" i="11"/>
  <c r="BG18" i="11"/>
  <c r="CD17" i="11"/>
  <c r="BS17" i="11"/>
  <c r="CD16" i="11"/>
  <c r="AW16" i="11"/>
  <c r="AW46" i="11" s="1"/>
  <c r="BO41" i="11" l="1"/>
  <c r="BO44" i="11"/>
  <c r="BO43" i="11"/>
  <c r="BO42" i="11"/>
  <c r="BO45" i="11"/>
  <c r="BO40" i="11"/>
  <c r="BO37" i="11"/>
  <c r="BO36" i="11"/>
  <c r="BO35" i="11"/>
  <c r="BO34" i="11"/>
  <c r="BO38" i="11"/>
  <c r="BO39" i="11"/>
  <c r="BO29" i="11"/>
  <c r="BO28" i="11"/>
  <c r="BO33" i="11"/>
  <c r="BO32" i="11"/>
  <c r="BO31" i="11"/>
  <c r="BO30" i="11"/>
  <c r="BO27" i="11"/>
  <c r="BO26" i="11"/>
  <c r="BO24" i="11"/>
  <c r="BO22" i="11"/>
  <c r="BO23" i="11"/>
  <c r="BO25" i="11"/>
  <c r="BO17" i="11"/>
  <c r="BO16" i="11"/>
  <c r="CD49" i="11"/>
  <c r="H37" i="11" s="1"/>
  <c r="H18" i="16" s="1"/>
  <c r="G18" i="16" s="1"/>
  <c r="CD50" i="11"/>
  <c r="H38" i="11" s="1"/>
  <c r="H19" i="16" s="1"/>
  <c r="G19" i="16" s="1"/>
  <c r="CD46" i="11"/>
  <c r="H34" i="11" s="1"/>
  <c r="H15" i="16" s="1"/>
  <c r="CD48" i="11"/>
  <c r="H36" i="11" s="1"/>
  <c r="H17" i="16" s="1"/>
  <c r="G17" i="16" s="1"/>
  <c r="CD47" i="11"/>
  <c r="H35" i="11" s="1"/>
  <c r="H16" i="16" s="1"/>
  <c r="CD51" i="11"/>
  <c r="H39" i="11" s="1"/>
  <c r="H20" i="16" s="1"/>
  <c r="G20" i="16" s="1"/>
  <c r="BQ28" i="11"/>
  <c r="BQ40" i="11"/>
  <c r="BQ22" i="11"/>
  <c r="BZ16" i="11"/>
  <c r="BU19" i="11" s="1"/>
  <c r="BW19" i="11" s="1"/>
  <c r="BY44" i="11"/>
  <c r="BQ16" i="11"/>
  <c r="BQ34" i="11"/>
  <c r="G31" i="11"/>
  <c r="BO21" i="11"/>
  <c r="BY24" i="11"/>
  <c r="BY37" i="11"/>
  <c r="BY23" i="11"/>
  <c r="BY22" i="11"/>
  <c r="BY35" i="11"/>
  <c r="BY28" i="11"/>
  <c r="BY33" i="11"/>
  <c r="BY34" i="11"/>
  <c r="BY32" i="11"/>
  <c r="BY20" i="11"/>
  <c r="BZ40" i="11"/>
  <c r="BU40" i="11" s="1"/>
  <c r="BW40" i="11" s="1"/>
  <c r="BZ28" i="11"/>
  <c r="AP28" i="11" s="1"/>
  <c r="BY31" i="11"/>
  <c r="BY43" i="11"/>
  <c r="BY21" i="11"/>
  <c r="BZ22" i="11"/>
  <c r="AP22" i="11" s="1"/>
  <c r="BY26" i="11"/>
  <c r="BZ34" i="11"/>
  <c r="BY36" i="11"/>
  <c r="BY29" i="11"/>
  <c r="BY25" i="11"/>
  <c r="BY45" i="11"/>
  <c r="BY38" i="11"/>
  <c r="BY27" i="11"/>
  <c r="BY39" i="11"/>
  <c r="BY30" i="11"/>
  <c r="BO19" i="11"/>
  <c r="BO20" i="11"/>
  <c r="BO18" i="11"/>
  <c r="G16" i="16" l="1"/>
  <c r="G15" i="16"/>
  <c r="H21" i="16"/>
  <c r="I25" i="16" s="1"/>
  <c r="BU16" i="11"/>
  <c r="BW16" i="11" s="1"/>
  <c r="BU17" i="11"/>
  <c r="BW17" i="11" s="1"/>
  <c r="H40" i="11"/>
  <c r="BO47" i="11"/>
  <c r="BO48" i="11"/>
  <c r="BQ48" i="11" s="1"/>
  <c r="BO50" i="11"/>
  <c r="BO49" i="11"/>
  <c r="BO46" i="11"/>
  <c r="BO51" i="11"/>
  <c r="BY50" i="11"/>
  <c r="E47" i="11" s="1"/>
  <c r="BY51" i="11"/>
  <c r="E48" i="11" s="1"/>
  <c r="BU42" i="11"/>
  <c r="BW42" i="11" s="1"/>
  <c r="BU41" i="11"/>
  <c r="BW41" i="11" s="1"/>
  <c r="BZ41" i="11"/>
  <c r="AP40" i="11"/>
  <c r="AP42" i="11"/>
  <c r="BZ35" i="11"/>
  <c r="AP34" i="11"/>
  <c r="AP36" i="11"/>
  <c r="AP30" i="11"/>
  <c r="AT28" i="11" s="1"/>
  <c r="AP24" i="11"/>
  <c r="AP26" i="11" s="1"/>
  <c r="BU18" i="11"/>
  <c r="BW18" i="11" s="1"/>
  <c r="BZ17" i="11"/>
  <c r="AP16" i="11"/>
  <c r="AP18" i="11"/>
  <c r="L31" i="11"/>
  <c r="BZ29" i="11"/>
  <c r="BZ23" i="11"/>
  <c r="G21" i="16" l="1"/>
  <c r="BV19" i="11"/>
  <c r="BX19" i="11" s="1"/>
  <c r="BY19" i="11" s="1"/>
  <c r="BY49" i="11" s="1"/>
  <c r="E46" i="11" s="1"/>
  <c r="BV16" i="11"/>
  <c r="BX16" i="11" s="1"/>
  <c r="BY16" i="11" s="1"/>
  <c r="BV17" i="11"/>
  <c r="BX17" i="11" s="1"/>
  <c r="BY17" i="11" s="1"/>
  <c r="BV41" i="11"/>
  <c r="BX41" i="11" s="1"/>
  <c r="BY41" i="11" s="1"/>
  <c r="BV40" i="11"/>
  <c r="BX40" i="11" s="1"/>
  <c r="BY40" i="11" s="1"/>
  <c r="BV42" i="11"/>
  <c r="BX42" i="11" s="1"/>
  <c r="BY42" i="11" s="1"/>
  <c r="AT22" i="11"/>
  <c r="AT40" i="11"/>
  <c r="AP44" i="11"/>
  <c r="AT34" i="11"/>
  <c r="AP38" i="11"/>
  <c r="AP32" i="11"/>
  <c r="AP20" i="11"/>
  <c r="AT16" i="11"/>
  <c r="BV18" i="11"/>
  <c r="BX18" i="11" s="1"/>
  <c r="BY18" i="11" s="1"/>
  <c r="H45" i="11"/>
  <c r="BQ51" i="11"/>
  <c r="H48" i="11" s="1"/>
  <c r="K48" i="11" s="1"/>
  <c r="E39" i="11" s="1"/>
  <c r="BQ46" i="11"/>
  <c r="H43" i="11" s="1"/>
  <c r="BQ50" i="11"/>
  <c r="H47" i="11" s="1"/>
  <c r="K47" i="11" s="1"/>
  <c r="E38" i="11" s="1"/>
  <c r="BQ47" i="11"/>
  <c r="H44" i="11" s="1"/>
  <c r="BQ49" i="11"/>
  <c r="H46" i="11" s="1"/>
  <c r="K38" i="11" l="1"/>
  <c r="E19" i="16"/>
  <c r="J19" i="16" s="1"/>
  <c r="K39" i="11"/>
  <c r="E20" i="16"/>
  <c r="J20" i="16" s="1"/>
  <c r="H49" i="11"/>
  <c r="BY48" i="11"/>
  <c r="E45" i="11" s="1"/>
  <c r="K45" i="11" s="1"/>
  <c r="E36" i="11" s="1"/>
  <c r="AT46" i="11"/>
  <c r="BY47" i="11"/>
  <c r="E44" i="11" s="1"/>
  <c r="K44" i="11" s="1"/>
  <c r="E35" i="11" s="1"/>
  <c r="K46" i="11"/>
  <c r="E37" i="11" s="1"/>
  <c r="BY46" i="11"/>
  <c r="K35" i="11" l="1"/>
  <c r="E16" i="16"/>
  <c r="J16" i="16" s="1"/>
  <c r="K36" i="11"/>
  <c r="E17" i="16"/>
  <c r="K37" i="11"/>
  <c r="E18" i="16"/>
  <c r="J18" i="16" s="1"/>
  <c r="E43" i="11"/>
  <c r="J17" i="16" l="1"/>
  <c r="K43" i="11"/>
  <c r="K49" i="11" s="1"/>
  <c r="E49" i="11"/>
  <c r="E34" i="11" l="1"/>
  <c r="E40" i="11" l="1"/>
  <c r="E15" i="16"/>
  <c r="K34" i="11"/>
  <c r="K40" i="11" s="1"/>
  <c r="J15" i="16" l="1"/>
  <c r="J21" i="16" s="1"/>
  <c r="I26" i="16" s="1"/>
  <c r="K21" i="15" s="1"/>
  <c r="E21" i="16"/>
  <c r="I24" i="1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User8-7</author>
    <author>shimatabi1</author>
  </authors>
  <commentList>
    <comment ref="AB3" authorId="0" shapeId="0" xr:uid="{EC682893-F27E-4756-9B93-E63DA6250CDA}">
      <text>
        <r>
          <rPr>
            <sz val="11"/>
            <color indexed="81"/>
            <rFont val="ＭＳ Ｐゴシック"/>
            <family val="3"/>
            <charset val="128"/>
          </rPr>
          <t>情報シートに記入ください</t>
        </r>
      </text>
    </comment>
    <comment ref="Y9" authorId="1" shapeId="0" xr:uid="{2D3464EE-AE5A-48CF-B083-B5183236DFEF}">
      <text>
        <r>
          <rPr>
            <sz val="11"/>
            <color indexed="81"/>
            <rFont val="BIZ UDP明朝 Medium"/>
            <family val="1"/>
            <charset val="128"/>
          </rPr>
          <t>情報シートに記入ください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shimatabi1</author>
  </authors>
  <commentList>
    <comment ref="D20" authorId="0" shapeId="0" xr:uid="{1F51DCA8-05B6-4FAC-8624-44AC98B235A4}">
      <text>
        <r>
          <rPr>
            <b/>
            <sz val="11"/>
            <color indexed="81"/>
            <rFont val="BIZ UDPゴシック"/>
            <family val="3"/>
            <charset val="128"/>
          </rPr>
          <t>情報シートに記入ください。
（転記されます）</t>
        </r>
      </text>
    </comment>
  </commentList>
</comments>
</file>

<file path=xl/sharedStrings.xml><?xml version="1.0" encoding="utf-8"?>
<sst xmlns="http://schemas.openxmlformats.org/spreadsheetml/2006/main" count="1987" uniqueCount="567">
  <si>
    <t>区分</t>
    <rPh sb="0" eb="2">
      <t>クブン</t>
    </rPh>
    <phoneticPr fontId="7"/>
  </si>
  <si>
    <t>教育旅行</t>
    <rPh sb="0" eb="2">
      <t>キョウイク</t>
    </rPh>
    <rPh sb="2" eb="4">
      <t>リョコウ</t>
    </rPh>
    <phoneticPr fontId="7"/>
  </si>
  <si>
    <t>移動
手段</t>
    <rPh sb="0" eb="2">
      <t>イドウ</t>
    </rPh>
    <rPh sb="3" eb="5">
      <t>シュダン</t>
    </rPh>
    <phoneticPr fontId="7"/>
  </si>
  <si>
    <t>非表示
航路</t>
    <rPh sb="0" eb="3">
      <t>ヒヒョウジ</t>
    </rPh>
    <rPh sb="4" eb="6">
      <t>コウロ</t>
    </rPh>
    <phoneticPr fontId="5"/>
  </si>
  <si>
    <t>非表示
企画開発</t>
    <rPh sb="0" eb="3">
      <t>ヒヒョウジ</t>
    </rPh>
    <rPh sb="4" eb="6">
      <t>キカク</t>
    </rPh>
    <rPh sb="6" eb="8">
      <t>カイハツ</t>
    </rPh>
    <phoneticPr fontId="5"/>
  </si>
  <si>
    <t>NPRTV
3列目</t>
    <rPh sb="7" eb="8">
      <t>レツ</t>
    </rPh>
    <rPh sb="8" eb="9">
      <t>メ</t>
    </rPh>
    <phoneticPr fontId="5"/>
  </si>
  <si>
    <t>NPRTV
4列目</t>
    <rPh sb="7" eb="8">
      <t>レツ</t>
    </rPh>
    <rPh sb="8" eb="9">
      <t>メ</t>
    </rPh>
    <phoneticPr fontId="5"/>
  </si>
  <si>
    <t>市町数</t>
    <rPh sb="0" eb="1">
      <t>シ</t>
    </rPh>
    <rPh sb="1" eb="2">
      <t>マチ</t>
    </rPh>
    <rPh sb="2" eb="3">
      <t>スウ</t>
    </rPh>
    <phoneticPr fontId="5"/>
  </si>
  <si>
    <t>市町名</t>
    <rPh sb="0" eb="2">
      <t>シチョウ</t>
    </rPh>
    <rPh sb="2" eb="3">
      <t>メイ</t>
    </rPh>
    <phoneticPr fontId="5"/>
  </si>
  <si>
    <t>番号</t>
    <rPh sb="0" eb="2">
      <t>バンゴウ</t>
    </rPh>
    <phoneticPr fontId="7"/>
  </si>
  <si>
    <t>航空　負担計算</t>
    <rPh sb="0" eb="2">
      <t>コウクウ</t>
    </rPh>
    <rPh sb="3" eb="5">
      <t>フタン</t>
    </rPh>
    <rPh sb="5" eb="7">
      <t>ケイサン</t>
    </rPh>
    <phoneticPr fontId="7"/>
  </si>
  <si>
    <t>壱岐市</t>
    <rPh sb="0" eb="3">
      <t>イキシ</t>
    </rPh>
    <phoneticPr fontId="5"/>
  </si>
  <si>
    <t>五島市</t>
    <rPh sb="0" eb="2">
      <t>ゴトウ</t>
    </rPh>
    <rPh sb="2" eb="3">
      <t>シ</t>
    </rPh>
    <phoneticPr fontId="5"/>
  </si>
  <si>
    <t>新上五島町</t>
    <rPh sb="0" eb="4">
      <t>シンカミゴトウ</t>
    </rPh>
    <rPh sb="4" eb="5">
      <t>マチ</t>
    </rPh>
    <phoneticPr fontId="5"/>
  </si>
  <si>
    <t>小値賀町</t>
    <rPh sb="0" eb="3">
      <t>オヂカ</t>
    </rPh>
    <rPh sb="3" eb="4">
      <t>マチ</t>
    </rPh>
    <phoneticPr fontId="5"/>
  </si>
  <si>
    <t>宇久町</t>
    <rPh sb="0" eb="2">
      <t>ウク</t>
    </rPh>
    <rPh sb="2" eb="3">
      <t>マチ</t>
    </rPh>
    <phoneticPr fontId="5"/>
  </si>
  <si>
    <t>大人</t>
    <rPh sb="0" eb="2">
      <t>オトナ</t>
    </rPh>
    <phoneticPr fontId="7"/>
  </si>
  <si>
    <t>小人</t>
    <rPh sb="0" eb="2">
      <t>ショウニン</t>
    </rPh>
    <phoneticPr fontId="7"/>
  </si>
  <si>
    <t>大人+小人</t>
    <rPh sb="0" eb="2">
      <t>オトナ</t>
    </rPh>
    <phoneticPr fontId="7"/>
  </si>
  <si>
    <t>商品種別</t>
    <rPh sb="0" eb="2">
      <t>ショウヒン</t>
    </rPh>
    <rPh sb="2" eb="4">
      <t>シュベツ</t>
    </rPh>
    <phoneticPr fontId="5"/>
  </si>
  <si>
    <t>市町名</t>
    <rPh sb="0" eb="1">
      <t>シ</t>
    </rPh>
    <rPh sb="1" eb="2">
      <t>マチ</t>
    </rPh>
    <rPh sb="2" eb="3">
      <t>メイ</t>
    </rPh>
    <phoneticPr fontId="5"/>
  </si>
  <si>
    <t>航路</t>
    <rPh sb="0" eb="2">
      <t>コウロ</t>
    </rPh>
    <phoneticPr fontId="5"/>
  </si>
  <si>
    <t>区間</t>
    <rPh sb="0" eb="2">
      <t>クカン</t>
    </rPh>
    <phoneticPr fontId="5"/>
  </si>
  <si>
    <t>船種</t>
    <rPh sb="0" eb="2">
      <t>センシュ</t>
    </rPh>
    <phoneticPr fontId="5"/>
  </si>
  <si>
    <t>航路（料金）　小</t>
    <rPh sb="0" eb="2">
      <t>コウロ</t>
    </rPh>
    <rPh sb="3" eb="5">
      <t>リョウキン</t>
    </rPh>
    <rPh sb="7" eb="8">
      <t>ショウ</t>
    </rPh>
    <phoneticPr fontId="5"/>
  </si>
  <si>
    <t>航空路</t>
    <rPh sb="0" eb="3">
      <t>コウクウロ</t>
    </rPh>
    <phoneticPr fontId="5"/>
  </si>
  <si>
    <t>航空会社</t>
    <rPh sb="0" eb="2">
      <t>コウクウ</t>
    </rPh>
    <rPh sb="2" eb="4">
      <t>カイシャ</t>
    </rPh>
    <phoneticPr fontId="5"/>
  </si>
  <si>
    <t>航空路（料金）</t>
    <rPh sb="0" eb="3">
      <t>コウクウロ</t>
    </rPh>
    <rPh sb="4" eb="6">
      <t>リョウキン</t>
    </rPh>
    <phoneticPr fontId="5"/>
  </si>
  <si>
    <t>空港所在地</t>
    <rPh sb="0" eb="2">
      <t>クウコウ</t>
    </rPh>
    <rPh sb="2" eb="5">
      <t>ショザイチ</t>
    </rPh>
    <phoneticPr fontId="5"/>
  </si>
  <si>
    <t>船</t>
    <rPh sb="0" eb="1">
      <t>フネ</t>
    </rPh>
    <phoneticPr fontId="5"/>
  </si>
  <si>
    <t>フェリー</t>
  </si>
  <si>
    <t>負担地区</t>
    <rPh sb="0" eb="2">
      <t>フタン</t>
    </rPh>
    <rPh sb="2" eb="4">
      <t>チク</t>
    </rPh>
    <phoneticPr fontId="7"/>
  </si>
  <si>
    <t>対馬市</t>
    <rPh sb="0" eb="2">
      <t>ツシマ</t>
    </rPh>
    <rPh sb="2" eb="3">
      <t>シ</t>
    </rPh>
    <phoneticPr fontId="5"/>
  </si>
  <si>
    <t>航空</t>
    <rPh sb="0" eb="2">
      <t>コウクウ</t>
    </rPh>
    <phoneticPr fontId="5"/>
  </si>
  <si>
    <t>負担大人単価</t>
    <rPh sb="0" eb="2">
      <t>フタン</t>
    </rPh>
    <rPh sb="2" eb="4">
      <t>オトナ</t>
    </rPh>
    <rPh sb="4" eb="6">
      <t>タンカ</t>
    </rPh>
    <phoneticPr fontId="7"/>
  </si>
  <si>
    <t>航空路</t>
    <rPh sb="0" eb="3">
      <t>コウクウロ</t>
    </rPh>
    <phoneticPr fontId="7"/>
  </si>
  <si>
    <t>小学校</t>
    <rPh sb="0" eb="3">
      <t>ショウガッコウ</t>
    </rPh>
    <phoneticPr fontId="7"/>
  </si>
  <si>
    <t>B</t>
  </si>
  <si>
    <t>壱岐市</t>
    <rPh sb="0" eb="2">
      <t>イキ</t>
    </rPh>
    <rPh sb="2" eb="3">
      <t>シ</t>
    </rPh>
    <phoneticPr fontId="5"/>
  </si>
  <si>
    <t>負担小人単価</t>
    <rPh sb="0" eb="2">
      <t>フタン</t>
    </rPh>
    <rPh sb="2" eb="4">
      <t>ショウニン</t>
    </rPh>
    <rPh sb="4" eb="6">
      <t>タンカ</t>
    </rPh>
    <phoneticPr fontId="7"/>
  </si>
  <si>
    <t>C</t>
  </si>
  <si>
    <t>D</t>
  </si>
  <si>
    <t>高速船</t>
  </si>
  <si>
    <t>計</t>
    <rPh sb="0" eb="1">
      <t>ケイ</t>
    </rPh>
    <phoneticPr fontId="5"/>
  </si>
  <si>
    <t>計</t>
    <rPh sb="0" eb="1">
      <t>ケイ</t>
    </rPh>
    <phoneticPr fontId="7"/>
  </si>
  <si>
    <t>月</t>
    <rPh sb="0" eb="1">
      <t>ツキ</t>
    </rPh>
    <phoneticPr fontId="5"/>
  </si>
  <si>
    <t>近畿</t>
  </si>
  <si>
    <t>北海道</t>
  </si>
  <si>
    <t>東北</t>
  </si>
  <si>
    <t>南関東</t>
  </si>
  <si>
    <t>北陸</t>
  </si>
  <si>
    <t>東海</t>
  </si>
  <si>
    <t>中国</t>
  </si>
  <si>
    <t>四国</t>
  </si>
  <si>
    <t>九州</t>
  </si>
  <si>
    <t>地域</t>
    <rPh sb="0" eb="2">
      <t>チイキ</t>
    </rPh>
    <phoneticPr fontId="3"/>
  </si>
  <si>
    <t>日</t>
    <rPh sb="0" eb="1">
      <t>ヒ</t>
    </rPh>
    <phoneticPr fontId="7"/>
  </si>
  <si>
    <t>年</t>
  </si>
  <si>
    <t>令和</t>
    <rPh sb="0" eb="2">
      <t>レイワ</t>
    </rPh>
    <phoneticPr fontId="7"/>
  </si>
  <si>
    <t>開始日</t>
    <rPh sb="0" eb="3">
      <t>カイシビ</t>
    </rPh>
    <phoneticPr fontId="7"/>
  </si>
  <si>
    <t>終了日</t>
    <rPh sb="0" eb="3">
      <t>シュウリョウビ</t>
    </rPh>
    <phoneticPr fontId="7"/>
  </si>
  <si>
    <t>青森</t>
    <phoneticPr fontId="7"/>
  </si>
  <si>
    <t>岩手</t>
    <phoneticPr fontId="7"/>
  </si>
  <si>
    <t>宮城</t>
    <phoneticPr fontId="7"/>
  </si>
  <si>
    <t>秋田</t>
    <phoneticPr fontId="7"/>
  </si>
  <si>
    <t>山形</t>
    <phoneticPr fontId="7"/>
  </si>
  <si>
    <t>福島</t>
    <phoneticPr fontId="7"/>
  </si>
  <si>
    <t>埼玉</t>
    <phoneticPr fontId="7"/>
  </si>
  <si>
    <t>千葉</t>
    <phoneticPr fontId="7"/>
  </si>
  <si>
    <t>東京</t>
    <phoneticPr fontId="7"/>
  </si>
  <si>
    <t>神奈川</t>
    <phoneticPr fontId="7"/>
  </si>
  <si>
    <t>茨城</t>
    <phoneticPr fontId="7"/>
  </si>
  <si>
    <t>栃木</t>
    <phoneticPr fontId="7"/>
  </si>
  <si>
    <t>群馬</t>
    <phoneticPr fontId="7"/>
  </si>
  <si>
    <t>山梨</t>
    <phoneticPr fontId="7"/>
  </si>
  <si>
    <t>長野</t>
    <phoneticPr fontId="7"/>
  </si>
  <si>
    <t>北関東
・甲信</t>
    <phoneticPr fontId="7"/>
  </si>
  <si>
    <t>新潟</t>
  </si>
  <si>
    <t>富山</t>
  </si>
  <si>
    <t>石川</t>
  </si>
  <si>
    <t>福井</t>
  </si>
  <si>
    <t>岐阜</t>
    <phoneticPr fontId="7"/>
  </si>
  <si>
    <t>静岡</t>
    <phoneticPr fontId="7"/>
  </si>
  <si>
    <t>愛知</t>
    <phoneticPr fontId="7"/>
  </si>
  <si>
    <t>三重</t>
    <phoneticPr fontId="7"/>
  </si>
  <si>
    <t>滋賀</t>
  </si>
  <si>
    <t>京都</t>
    <phoneticPr fontId="7"/>
  </si>
  <si>
    <t>大阪</t>
    <phoneticPr fontId="7"/>
  </si>
  <si>
    <t>兵庫</t>
    <phoneticPr fontId="7"/>
  </si>
  <si>
    <t>奈良</t>
    <phoneticPr fontId="7"/>
  </si>
  <si>
    <t>和歌山</t>
  </si>
  <si>
    <t>鳥取</t>
  </si>
  <si>
    <t>島根</t>
    <phoneticPr fontId="7"/>
  </si>
  <si>
    <t>岡山</t>
  </si>
  <si>
    <t>広島</t>
    <phoneticPr fontId="7"/>
  </si>
  <si>
    <t>山口</t>
    <phoneticPr fontId="7"/>
  </si>
  <si>
    <t>徳島</t>
    <phoneticPr fontId="7"/>
  </si>
  <si>
    <t>香川</t>
    <phoneticPr fontId="7"/>
  </si>
  <si>
    <t>愛媛</t>
    <phoneticPr fontId="7"/>
  </si>
  <si>
    <t>高知</t>
    <phoneticPr fontId="7"/>
  </si>
  <si>
    <t>福岡</t>
    <phoneticPr fontId="7"/>
  </si>
  <si>
    <t>佐賀</t>
    <phoneticPr fontId="7"/>
  </si>
  <si>
    <t>長崎</t>
    <phoneticPr fontId="7"/>
  </si>
  <si>
    <t>熊本</t>
    <phoneticPr fontId="7"/>
  </si>
  <si>
    <t>大分</t>
    <phoneticPr fontId="7"/>
  </si>
  <si>
    <t>宮崎</t>
    <phoneticPr fontId="7"/>
  </si>
  <si>
    <t>鹿児島</t>
    <phoneticPr fontId="7"/>
  </si>
  <si>
    <t>沖縄</t>
    <phoneticPr fontId="7"/>
  </si>
  <si>
    <t>壱岐</t>
    <rPh sb="0" eb="2">
      <t>イキ</t>
    </rPh>
    <phoneticPr fontId="7"/>
  </si>
  <si>
    <t>対馬</t>
    <rPh sb="0" eb="2">
      <t>ツシマ</t>
    </rPh>
    <phoneticPr fontId="7"/>
  </si>
  <si>
    <t>五島</t>
    <rPh sb="0" eb="2">
      <t>ゴトウ</t>
    </rPh>
    <phoneticPr fontId="7"/>
  </si>
  <si>
    <t>上五島</t>
    <rPh sb="0" eb="3">
      <t>カミゴトウ</t>
    </rPh>
    <phoneticPr fontId="7"/>
  </si>
  <si>
    <t>小値賀</t>
    <rPh sb="0" eb="3">
      <t>オジカ</t>
    </rPh>
    <phoneticPr fontId="7"/>
  </si>
  <si>
    <t>宇久</t>
    <rPh sb="0" eb="2">
      <t>ウク</t>
    </rPh>
    <phoneticPr fontId="7"/>
  </si>
  <si>
    <t>令和6年度　長崎県「しま旅滞在促進事業」補助金算出シート</t>
    <rPh sb="0" eb="2">
      <t>レイワ</t>
    </rPh>
    <rPh sb="3" eb="5">
      <t>ネンド</t>
    </rPh>
    <rPh sb="6" eb="9">
      <t>ナガサキケン</t>
    </rPh>
    <rPh sb="12" eb="13">
      <t>タビ</t>
    </rPh>
    <rPh sb="13" eb="15">
      <t>タイザイ</t>
    </rPh>
    <rPh sb="15" eb="17">
      <t>ソクシン</t>
    </rPh>
    <rPh sb="17" eb="19">
      <t>ジギョウ</t>
    </rPh>
    <rPh sb="20" eb="22">
      <t>ホジョ</t>
    </rPh>
    <rPh sb="22" eb="23">
      <t>キン</t>
    </rPh>
    <rPh sb="23" eb="25">
      <t>サンシュツ</t>
    </rPh>
    <phoneticPr fontId="5"/>
  </si>
  <si>
    <t>社名</t>
    <rPh sb="0" eb="2">
      <t>シャメイ</t>
    </rPh>
    <phoneticPr fontId="3"/>
  </si>
  <si>
    <t>用途</t>
    <rPh sb="0" eb="2">
      <t>ヨウト</t>
    </rPh>
    <phoneticPr fontId="7"/>
  </si>
  <si>
    <t>市町</t>
    <rPh sb="0" eb="1">
      <t>シ</t>
    </rPh>
    <rPh sb="1" eb="2">
      <t>マチ</t>
    </rPh>
    <phoneticPr fontId="7"/>
  </si>
  <si>
    <t>訪問・宿泊</t>
    <rPh sb="0" eb="2">
      <t>ホウモン</t>
    </rPh>
    <rPh sb="3" eb="5">
      <t>シュクハク</t>
    </rPh>
    <phoneticPr fontId="5"/>
  </si>
  <si>
    <t>本土～離島間
（往路・復路）</t>
    <rPh sb="0" eb="2">
      <t>ホンド</t>
    </rPh>
    <rPh sb="3" eb="5">
      <t>リトウ</t>
    </rPh>
    <rPh sb="5" eb="6">
      <t>カン</t>
    </rPh>
    <rPh sb="8" eb="10">
      <t>オウロ</t>
    </rPh>
    <rPh sb="11" eb="13">
      <t>フクロ</t>
    </rPh>
    <phoneticPr fontId="5"/>
  </si>
  <si>
    <t>離島間
離島～離島・本土</t>
    <rPh sb="0" eb="2">
      <t>リトウ</t>
    </rPh>
    <rPh sb="2" eb="3">
      <t>カン</t>
    </rPh>
    <rPh sb="4" eb="6">
      <t>リトウ</t>
    </rPh>
    <rPh sb="7" eb="9">
      <t>リトウ</t>
    </rPh>
    <rPh sb="10" eb="12">
      <t>ホンド</t>
    </rPh>
    <phoneticPr fontId="5"/>
  </si>
  <si>
    <t>一人当り
割引額</t>
    <rPh sb="0" eb="1">
      <t>イチ</t>
    </rPh>
    <rPh sb="1" eb="2">
      <t>ニン</t>
    </rPh>
    <rPh sb="2" eb="3">
      <t>アタ</t>
    </rPh>
    <phoneticPr fontId="7"/>
  </si>
  <si>
    <t>参加人数</t>
    <rPh sb="0" eb="2">
      <t>サンカ</t>
    </rPh>
    <rPh sb="2" eb="4">
      <t>ニンズウ</t>
    </rPh>
    <phoneticPr fontId="5"/>
  </si>
  <si>
    <t>宿泊
延べ数</t>
    <rPh sb="3" eb="4">
      <t>ノ</t>
    </rPh>
    <rPh sb="5" eb="6">
      <t>スウ</t>
    </rPh>
    <phoneticPr fontId="5"/>
  </si>
  <si>
    <t>航空路
交通助成（地区別）</t>
    <rPh sb="0" eb="3">
      <t>コウクウロ</t>
    </rPh>
    <rPh sb="4" eb="6">
      <t>コウツウ</t>
    </rPh>
    <rPh sb="6" eb="8">
      <t>ジョセイ</t>
    </rPh>
    <rPh sb="9" eb="11">
      <t>チク</t>
    </rPh>
    <rPh sb="11" eb="12">
      <t>ベツ</t>
    </rPh>
    <phoneticPr fontId="7"/>
  </si>
  <si>
    <t>航空路単価×人数</t>
    <rPh sb="0" eb="3">
      <t>コウクウロ</t>
    </rPh>
    <rPh sb="3" eb="5">
      <t>タンカ</t>
    </rPh>
    <rPh sb="6" eb="8">
      <t>ニンズウ</t>
    </rPh>
    <phoneticPr fontId="7"/>
  </si>
  <si>
    <t>交通費単価</t>
  </si>
  <si>
    <t>航路</t>
    <rPh sb="0" eb="2">
      <t>コウロ</t>
    </rPh>
    <phoneticPr fontId="7"/>
  </si>
  <si>
    <t>OQSUW
3列目</t>
    <rPh sb="7" eb="9">
      <t>レツメ</t>
    </rPh>
    <phoneticPr fontId="5"/>
  </si>
  <si>
    <t>OQSUW
4列目</t>
    <rPh sb="7" eb="9">
      <t>レツメ</t>
    </rPh>
    <phoneticPr fontId="5"/>
  </si>
  <si>
    <t>大人人数</t>
    <rPh sb="0" eb="2">
      <t>オトナ</t>
    </rPh>
    <rPh sb="2" eb="4">
      <t>ニンズ</t>
    </rPh>
    <phoneticPr fontId="7"/>
  </si>
  <si>
    <t>小人人数</t>
    <rPh sb="0" eb="2">
      <t>ショウニン</t>
    </rPh>
    <rPh sb="2" eb="4">
      <t>ニンズ</t>
    </rPh>
    <phoneticPr fontId="7"/>
  </si>
  <si>
    <t>*航路単価</t>
    <rPh sb="1" eb="3">
      <t>コウロ</t>
    </rPh>
    <rPh sb="3" eb="5">
      <t>タンカ</t>
    </rPh>
    <phoneticPr fontId="7"/>
  </si>
  <si>
    <t>交通費単価</t>
    <phoneticPr fontId="7"/>
  </si>
  <si>
    <t>特別対策</t>
    <rPh sb="0" eb="2">
      <t>トクベツ</t>
    </rPh>
    <rPh sb="2" eb="4">
      <t>タイサク</t>
    </rPh>
    <phoneticPr fontId="7"/>
  </si>
  <si>
    <t>訪問数</t>
    <rPh sb="0" eb="2">
      <t>ホウモン</t>
    </rPh>
    <rPh sb="2" eb="3">
      <t>スウ</t>
    </rPh>
    <phoneticPr fontId="7"/>
  </si>
  <si>
    <t>長崎　～　福江</t>
    <rPh sb="0" eb="2">
      <t>ナガサキ</t>
    </rPh>
    <rPh sb="5" eb="7">
      <t>フクエ</t>
    </rPh>
    <phoneticPr fontId="5"/>
  </si>
  <si>
    <t>長崎　～　対馬</t>
    <rPh sb="0" eb="2">
      <t>ナガサキ</t>
    </rPh>
    <rPh sb="5" eb="7">
      <t>ツシマ</t>
    </rPh>
    <phoneticPr fontId="5"/>
  </si>
  <si>
    <t>定期航路</t>
    <rPh sb="0" eb="2">
      <t>テイキ</t>
    </rPh>
    <rPh sb="2" eb="4">
      <t>コウロ</t>
    </rPh>
    <phoneticPr fontId="7"/>
  </si>
  <si>
    <t>☆</t>
    <phoneticPr fontId="7"/>
  </si>
  <si>
    <t>長崎　～　壱岐</t>
    <rPh sb="0" eb="2">
      <t>ナガサキ</t>
    </rPh>
    <rPh sb="5" eb="7">
      <t>イキ</t>
    </rPh>
    <phoneticPr fontId="5"/>
  </si>
  <si>
    <t>計</t>
    <rPh sb="0" eb="1">
      <t>ケイ</t>
    </rPh>
    <phoneticPr fontId="3"/>
  </si>
  <si>
    <t>福岡　～　福江</t>
    <rPh sb="0" eb="2">
      <t>フクオカ</t>
    </rPh>
    <rPh sb="5" eb="7">
      <t>フクエ</t>
    </rPh>
    <phoneticPr fontId="5"/>
  </si>
  <si>
    <t>福岡　～　対馬</t>
    <rPh sb="0" eb="2">
      <t>フクオカ</t>
    </rPh>
    <rPh sb="5" eb="7">
      <t>ツシマ</t>
    </rPh>
    <phoneticPr fontId="5"/>
  </si>
  <si>
    <t>地域</t>
    <rPh sb="0" eb="2">
      <t>チイキ</t>
    </rPh>
    <phoneticPr fontId="7"/>
  </si>
  <si>
    <t>企画開発費</t>
    <rPh sb="0" eb="2">
      <t>キカク</t>
    </rPh>
    <rPh sb="2" eb="4">
      <t>カイハツ</t>
    </rPh>
    <rPh sb="4" eb="5">
      <t>ヒ</t>
    </rPh>
    <phoneticPr fontId="7"/>
  </si>
  <si>
    <t>参加者</t>
    <rPh sb="0" eb="3">
      <t>サンカシャ</t>
    </rPh>
    <phoneticPr fontId="3"/>
  </si>
  <si>
    <t>延べ宿泊</t>
    <rPh sb="0" eb="1">
      <t>ノ</t>
    </rPh>
    <rPh sb="2" eb="4">
      <t>シュクハク</t>
    </rPh>
    <phoneticPr fontId="3"/>
  </si>
  <si>
    <t>学校名</t>
    <rPh sb="0" eb="3">
      <t>ガッコウメイ</t>
    </rPh>
    <phoneticPr fontId="3"/>
  </si>
  <si>
    <t>学校所在地</t>
    <rPh sb="0" eb="2">
      <t>ガッコウ</t>
    </rPh>
    <rPh sb="2" eb="5">
      <t>ショザイチ</t>
    </rPh>
    <phoneticPr fontId="3"/>
  </si>
  <si>
    <t>都道府県</t>
    <rPh sb="0" eb="4">
      <t>トドウフケン</t>
    </rPh>
    <phoneticPr fontId="3"/>
  </si>
  <si>
    <t>旅行会社</t>
    <rPh sb="0" eb="2">
      <t>リョコウ</t>
    </rPh>
    <rPh sb="2" eb="4">
      <t>カイシャ</t>
    </rPh>
    <phoneticPr fontId="3"/>
  </si>
  <si>
    <t>支店名</t>
    <rPh sb="0" eb="3">
      <t>シテンメイ</t>
    </rPh>
    <phoneticPr fontId="3"/>
  </si>
  <si>
    <t>担当者</t>
    <rPh sb="0" eb="3">
      <t>タントウシャ</t>
    </rPh>
    <phoneticPr fontId="3"/>
  </si>
  <si>
    <t>TEL</t>
    <phoneticPr fontId="3"/>
  </si>
  <si>
    <t>mail</t>
    <phoneticPr fontId="3"/>
  </si>
  <si>
    <t>航路</t>
    <rPh sb="0" eb="2">
      <t>コウロ</t>
    </rPh>
    <phoneticPr fontId="3"/>
  </si>
  <si>
    <t>航空</t>
    <rPh sb="0" eb="2">
      <t>コウクウ</t>
    </rPh>
    <phoneticPr fontId="7"/>
  </si>
  <si>
    <t>訪問</t>
    <rPh sb="0" eb="2">
      <t>ホウモン</t>
    </rPh>
    <phoneticPr fontId="5"/>
  </si>
  <si>
    <t>宿泊</t>
    <rPh sb="0" eb="2">
      <t>シュクハク</t>
    </rPh>
    <phoneticPr fontId="5"/>
  </si>
  <si>
    <t>☆印</t>
    <rPh sb="1" eb="2">
      <t>シルシ</t>
    </rPh>
    <phoneticPr fontId="3"/>
  </si>
  <si>
    <t>泊数</t>
    <rPh sb="0" eb="1">
      <t>ハク</t>
    </rPh>
    <rPh sb="1" eb="2">
      <t>スウ</t>
    </rPh>
    <phoneticPr fontId="3"/>
  </si>
  <si>
    <t>航路（料金）　中学生以上</t>
    <rPh sb="0" eb="2">
      <t>コウロ</t>
    </rPh>
    <rPh sb="3" eb="5">
      <t>リョウキン</t>
    </rPh>
    <rPh sb="7" eb="10">
      <t>チュウガクセイ</t>
    </rPh>
    <rPh sb="10" eb="12">
      <t>イジョウ</t>
    </rPh>
    <phoneticPr fontId="5"/>
  </si>
  <si>
    <t>IFERROR(VLOOKUP(A3,$G$3:$I$10,2,FALSE),"")</t>
    <phoneticPr fontId="7"/>
  </si>
  <si>
    <t>中学校以上</t>
    <rPh sb="0" eb="3">
      <t>チュウガッコウ</t>
    </rPh>
    <rPh sb="3" eb="5">
      <t>イジョウ</t>
    </rPh>
    <phoneticPr fontId="7"/>
  </si>
  <si>
    <t>体験欄</t>
    <rPh sb="0" eb="2">
      <t>タイケン</t>
    </rPh>
    <rPh sb="2" eb="3">
      <t>ラン</t>
    </rPh>
    <phoneticPr fontId="7"/>
  </si>
  <si>
    <t>体験内容</t>
    <rPh sb="0" eb="2">
      <t>タイケン</t>
    </rPh>
    <rPh sb="2" eb="4">
      <t>ナイヨウ</t>
    </rPh>
    <phoneticPr fontId="7"/>
  </si>
  <si>
    <t>「小学校」・「中学校以上」選択ください</t>
    <rPh sb="2" eb="4">
      <t>ガッコウ</t>
    </rPh>
    <rPh sb="13" eb="15">
      <t>センタク</t>
    </rPh>
    <phoneticPr fontId="7"/>
  </si>
  <si>
    <t>「申請」・「実績」選択ください</t>
    <rPh sb="1" eb="3">
      <t>シンセイ</t>
    </rPh>
    <rPh sb="6" eb="8">
      <t>ジッセキ</t>
    </rPh>
    <rPh sb="9" eb="11">
      <t>センタク</t>
    </rPh>
    <phoneticPr fontId="7"/>
  </si>
  <si>
    <t>備考</t>
    <rPh sb="0" eb="2">
      <t>ビコウ</t>
    </rPh>
    <phoneticPr fontId="7"/>
  </si>
  <si>
    <t>実施日</t>
    <rPh sb="0" eb="3">
      <t>ジッシビ</t>
    </rPh>
    <phoneticPr fontId="7"/>
  </si>
  <si>
    <t>辻ま</t>
    <rPh sb="0" eb="1">
      <t>ツヂ</t>
    </rPh>
    <phoneticPr fontId="7"/>
  </si>
  <si>
    <t>学生</t>
    <rPh sb="0" eb="2">
      <t>ガクセイ</t>
    </rPh>
    <phoneticPr fontId="7"/>
  </si>
  <si>
    <t>区間</t>
    <rPh sb="0" eb="2">
      <t>クカン</t>
    </rPh>
    <phoneticPr fontId="21"/>
  </si>
  <si>
    <t>船種</t>
    <rPh sb="0" eb="1">
      <t>セン</t>
    </rPh>
    <rPh sb="1" eb="2">
      <t>シュ</t>
    </rPh>
    <phoneticPr fontId="21"/>
  </si>
  <si>
    <t>中学生以上</t>
    <rPh sb="0" eb="3">
      <t>チュウガクセイ</t>
    </rPh>
    <rPh sb="3" eb="5">
      <t>イジョウ</t>
    </rPh>
    <phoneticPr fontId="21"/>
  </si>
  <si>
    <t>小学生</t>
    <rPh sb="0" eb="3">
      <t>ショウガクセイ</t>
    </rPh>
    <phoneticPr fontId="21"/>
  </si>
  <si>
    <t>長崎～福江</t>
    <rPh sb="0" eb="2">
      <t>ナガサキ</t>
    </rPh>
    <rPh sb="3" eb="5">
      <t>フクエ</t>
    </rPh>
    <phoneticPr fontId="21"/>
  </si>
  <si>
    <t>長崎～奈良尾</t>
    <rPh sb="0" eb="2">
      <t>ナガサキ</t>
    </rPh>
    <rPh sb="3" eb="6">
      <t>ナラオ</t>
    </rPh>
    <phoneticPr fontId="21"/>
  </si>
  <si>
    <t>長崎～奈留島</t>
    <rPh sb="0" eb="2">
      <t>ナガサキ</t>
    </rPh>
    <rPh sb="3" eb="5">
      <t>ナル</t>
    </rPh>
    <rPh sb="5" eb="6">
      <t>シマ</t>
    </rPh>
    <phoneticPr fontId="21"/>
  </si>
  <si>
    <t>福江～奈良尾</t>
    <rPh sb="0" eb="2">
      <t>フクエ</t>
    </rPh>
    <rPh sb="3" eb="6">
      <t>ナラオ</t>
    </rPh>
    <phoneticPr fontId="21"/>
  </si>
  <si>
    <t>福江～奈留島</t>
    <rPh sb="0" eb="2">
      <t>フクエ</t>
    </rPh>
    <rPh sb="3" eb="5">
      <t>ナル</t>
    </rPh>
    <rPh sb="5" eb="6">
      <t>シマ</t>
    </rPh>
    <phoneticPr fontId="21"/>
  </si>
  <si>
    <t>ジェットフォイル</t>
  </si>
  <si>
    <t>佐世保～有川</t>
    <rPh sb="0" eb="3">
      <t>サセボ</t>
    </rPh>
    <rPh sb="4" eb="6">
      <t>アリカワ</t>
    </rPh>
    <phoneticPr fontId="21"/>
  </si>
  <si>
    <t>佐世保～小値賀</t>
    <rPh sb="0" eb="3">
      <t>サセボ</t>
    </rPh>
    <rPh sb="4" eb="7">
      <t>オヂカ</t>
    </rPh>
    <phoneticPr fontId="21"/>
  </si>
  <si>
    <t>佐世保～宇久平</t>
    <rPh sb="0" eb="3">
      <t>サセボ</t>
    </rPh>
    <rPh sb="4" eb="6">
      <t>ウク</t>
    </rPh>
    <rPh sb="6" eb="7">
      <t>タイラ</t>
    </rPh>
    <phoneticPr fontId="21"/>
  </si>
  <si>
    <t>小値賀～宇久平</t>
    <rPh sb="0" eb="3">
      <t>オヂカ</t>
    </rPh>
    <rPh sb="4" eb="6">
      <t>ウク</t>
    </rPh>
    <rPh sb="6" eb="7">
      <t>ヒラ</t>
    </rPh>
    <phoneticPr fontId="21"/>
  </si>
  <si>
    <t>有川～小値賀</t>
    <rPh sb="0" eb="2">
      <t>アリカワ</t>
    </rPh>
    <rPh sb="3" eb="6">
      <t>オヂカ</t>
    </rPh>
    <phoneticPr fontId="21"/>
  </si>
  <si>
    <t>有川～宇久平</t>
    <rPh sb="0" eb="2">
      <t>アリカワ</t>
    </rPh>
    <rPh sb="3" eb="5">
      <t>ウク</t>
    </rPh>
    <rPh sb="5" eb="6">
      <t>ヒラ</t>
    </rPh>
    <phoneticPr fontId="21"/>
  </si>
  <si>
    <t>佐世保～宇久平</t>
    <rPh sb="0" eb="3">
      <t>サセボ</t>
    </rPh>
    <rPh sb="4" eb="6">
      <t>ウク</t>
    </rPh>
    <rPh sb="6" eb="7">
      <t>ヒラ</t>
    </rPh>
    <phoneticPr fontId="21"/>
  </si>
  <si>
    <t>長崎～有川</t>
    <rPh sb="3" eb="5">
      <t>アリカワ</t>
    </rPh>
    <phoneticPr fontId="21"/>
  </si>
  <si>
    <t>博多～宇久</t>
    <rPh sb="0" eb="2">
      <t>ハカタ</t>
    </rPh>
    <rPh sb="3" eb="5">
      <t>ウク</t>
    </rPh>
    <phoneticPr fontId="21"/>
  </si>
  <si>
    <t>博多～小値賀</t>
    <rPh sb="0" eb="2">
      <t>ハカタ</t>
    </rPh>
    <rPh sb="3" eb="6">
      <t>オヂカ</t>
    </rPh>
    <phoneticPr fontId="21"/>
  </si>
  <si>
    <t>博多～青方</t>
    <rPh sb="0" eb="2">
      <t>ハカタ</t>
    </rPh>
    <rPh sb="3" eb="4">
      <t>アオ</t>
    </rPh>
    <rPh sb="4" eb="5">
      <t>カタ</t>
    </rPh>
    <phoneticPr fontId="21"/>
  </si>
  <si>
    <t>博多～奈留</t>
    <rPh sb="0" eb="2">
      <t>ハカタ</t>
    </rPh>
    <rPh sb="3" eb="5">
      <t>ナル</t>
    </rPh>
    <phoneticPr fontId="21"/>
  </si>
  <si>
    <t>博多～福江</t>
    <rPh sb="0" eb="2">
      <t>ハカタ</t>
    </rPh>
    <rPh sb="3" eb="5">
      <t>フクエ</t>
    </rPh>
    <phoneticPr fontId="21"/>
  </si>
  <si>
    <t>宇久～小値賀</t>
    <rPh sb="0" eb="2">
      <t>ウク</t>
    </rPh>
    <rPh sb="3" eb="6">
      <t>オヂカ</t>
    </rPh>
    <phoneticPr fontId="21"/>
  </si>
  <si>
    <t>宇久～青方</t>
    <rPh sb="0" eb="2">
      <t>ウク</t>
    </rPh>
    <rPh sb="3" eb="4">
      <t>アオ</t>
    </rPh>
    <rPh sb="4" eb="5">
      <t>カタ</t>
    </rPh>
    <phoneticPr fontId="21"/>
  </si>
  <si>
    <t>宇久～奈留</t>
    <rPh sb="0" eb="2">
      <t>ウク</t>
    </rPh>
    <rPh sb="3" eb="5">
      <t>ナル</t>
    </rPh>
    <phoneticPr fontId="21"/>
  </si>
  <si>
    <t>宇久～福江</t>
    <rPh sb="0" eb="2">
      <t>ウク</t>
    </rPh>
    <rPh sb="3" eb="5">
      <t>フクエ</t>
    </rPh>
    <phoneticPr fontId="21"/>
  </si>
  <si>
    <t>小値賀～青方</t>
    <rPh sb="0" eb="3">
      <t>オヂカ</t>
    </rPh>
    <rPh sb="4" eb="5">
      <t>アオ</t>
    </rPh>
    <rPh sb="5" eb="6">
      <t>カタ</t>
    </rPh>
    <phoneticPr fontId="21"/>
  </si>
  <si>
    <t>小値賀～奈留</t>
    <rPh sb="0" eb="3">
      <t>オヂカ</t>
    </rPh>
    <rPh sb="4" eb="6">
      <t>ナル</t>
    </rPh>
    <phoneticPr fontId="21"/>
  </si>
  <si>
    <t>小値賀～福江</t>
    <rPh sb="0" eb="3">
      <t>オヂカ</t>
    </rPh>
    <rPh sb="4" eb="6">
      <t>フクエ</t>
    </rPh>
    <phoneticPr fontId="21"/>
  </si>
  <si>
    <t>青方～奈留</t>
    <rPh sb="0" eb="1">
      <t>アオ</t>
    </rPh>
    <rPh sb="1" eb="2">
      <t>カタ</t>
    </rPh>
    <rPh sb="3" eb="5">
      <t>ナル</t>
    </rPh>
    <phoneticPr fontId="21"/>
  </si>
  <si>
    <t>青方～福江</t>
    <rPh sb="0" eb="1">
      <t>アオ</t>
    </rPh>
    <rPh sb="1" eb="2">
      <t>カタ</t>
    </rPh>
    <rPh sb="3" eb="5">
      <t>フクエ</t>
    </rPh>
    <phoneticPr fontId="21"/>
  </si>
  <si>
    <t>奈留～福江</t>
    <rPh sb="0" eb="2">
      <t>ナル</t>
    </rPh>
    <rPh sb="3" eb="5">
      <t>フクエ</t>
    </rPh>
    <phoneticPr fontId="21"/>
  </si>
  <si>
    <t>鯛ノ浦～長崎</t>
    <rPh sb="0" eb="1">
      <t>タイ</t>
    </rPh>
    <rPh sb="2" eb="3">
      <t>ウラ</t>
    </rPh>
    <rPh sb="4" eb="6">
      <t>ナガサキ</t>
    </rPh>
    <phoneticPr fontId="21"/>
  </si>
  <si>
    <t>郷ノ首～土井浦</t>
    <rPh sb="0" eb="1">
      <t>ゴウ</t>
    </rPh>
    <rPh sb="2" eb="3">
      <t>クビ</t>
    </rPh>
    <rPh sb="4" eb="6">
      <t>ドイ</t>
    </rPh>
    <rPh sb="6" eb="7">
      <t>ウラ</t>
    </rPh>
    <phoneticPr fontId="21"/>
  </si>
  <si>
    <t>郷ノ首～奈留</t>
    <rPh sb="0" eb="1">
      <t>ゴウ</t>
    </rPh>
    <rPh sb="2" eb="3">
      <t>クビ</t>
    </rPh>
    <rPh sb="4" eb="6">
      <t>ナル</t>
    </rPh>
    <phoneticPr fontId="21"/>
  </si>
  <si>
    <t>郷ノ首～福江</t>
    <rPh sb="0" eb="1">
      <t>ゴウ</t>
    </rPh>
    <rPh sb="2" eb="3">
      <t>クビ</t>
    </rPh>
    <rPh sb="4" eb="6">
      <t>フクエ</t>
    </rPh>
    <phoneticPr fontId="21"/>
  </si>
  <si>
    <t>若松～土井首</t>
    <rPh sb="0" eb="2">
      <t>ワカマツ</t>
    </rPh>
    <rPh sb="3" eb="5">
      <t>ドイ</t>
    </rPh>
    <rPh sb="5" eb="6">
      <t>クビ</t>
    </rPh>
    <phoneticPr fontId="21"/>
  </si>
  <si>
    <t>若松～奈留</t>
    <rPh sb="0" eb="2">
      <t>ワカマツ</t>
    </rPh>
    <rPh sb="3" eb="5">
      <t>ナル</t>
    </rPh>
    <phoneticPr fontId="21"/>
  </si>
  <si>
    <t>若松～福江</t>
    <rPh sb="0" eb="2">
      <t>ワカマツ</t>
    </rPh>
    <rPh sb="3" eb="5">
      <t>フクエ</t>
    </rPh>
    <phoneticPr fontId="21"/>
  </si>
  <si>
    <t>土井浦～奈留</t>
    <rPh sb="0" eb="2">
      <t>ドイ</t>
    </rPh>
    <rPh sb="2" eb="3">
      <t>ウラ</t>
    </rPh>
    <rPh sb="4" eb="6">
      <t>ナル</t>
    </rPh>
    <phoneticPr fontId="21"/>
  </si>
  <si>
    <t>土井浦～福江</t>
    <rPh sb="0" eb="2">
      <t>ドイ</t>
    </rPh>
    <rPh sb="2" eb="3">
      <t>ウラ</t>
    </rPh>
    <rPh sb="4" eb="6">
      <t>フクエ</t>
    </rPh>
    <phoneticPr fontId="21"/>
  </si>
  <si>
    <t>奥浦～田の浦</t>
    <rPh sb="0" eb="1">
      <t>オク</t>
    </rPh>
    <rPh sb="1" eb="2">
      <t>ウラ</t>
    </rPh>
    <rPh sb="3" eb="4">
      <t>タ</t>
    </rPh>
    <rPh sb="5" eb="6">
      <t>ウラ</t>
    </rPh>
    <phoneticPr fontId="21"/>
  </si>
  <si>
    <t>福江～田の浦</t>
    <rPh sb="0" eb="2">
      <t>フクエ</t>
    </rPh>
    <rPh sb="3" eb="4">
      <t>タ</t>
    </rPh>
    <rPh sb="5" eb="6">
      <t>ウラ</t>
    </rPh>
    <phoneticPr fontId="21"/>
  </si>
  <si>
    <t>福江～本窯</t>
    <rPh sb="0" eb="2">
      <t>フクエ</t>
    </rPh>
    <rPh sb="3" eb="4">
      <t>モト</t>
    </rPh>
    <rPh sb="4" eb="5">
      <t>カマ</t>
    </rPh>
    <phoneticPr fontId="21"/>
  </si>
  <si>
    <t>福江～伊福貴</t>
    <rPh sb="0" eb="2">
      <t>フクエ</t>
    </rPh>
    <rPh sb="3" eb="4">
      <t>イ</t>
    </rPh>
    <rPh sb="4" eb="5">
      <t>フク</t>
    </rPh>
    <rPh sb="5" eb="6">
      <t>キ</t>
    </rPh>
    <phoneticPr fontId="21"/>
  </si>
  <si>
    <t>福江～黄島</t>
    <rPh sb="0" eb="2">
      <t>フクエ</t>
    </rPh>
    <rPh sb="3" eb="4">
      <t>キ</t>
    </rPh>
    <rPh sb="4" eb="5">
      <t>シマ</t>
    </rPh>
    <phoneticPr fontId="21"/>
  </si>
  <si>
    <t>福江～赤島</t>
    <rPh sb="0" eb="2">
      <t>フクエ</t>
    </rPh>
    <rPh sb="3" eb="4">
      <t>アカ</t>
    </rPh>
    <rPh sb="4" eb="5">
      <t>シマ</t>
    </rPh>
    <phoneticPr fontId="21"/>
  </si>
  <si>
    <t>赤島～黄島</t>
    <rPh sb="0" eb="1">
      <t>アカ</t>
    </rPh>
    <rPh sb="1" eb="2">
      <t>シマ</t>
    </rPh>
    <rPh sb="3" eb="4">
      <t>キ</t>
    </rPh>
    <rPh sb="4" eb="5">
      <t>シマ</t>
    </rPh>
    <phoneticPr fontId="21"/>
  </si>
  <si>
    <t>嵯峨島～貝津</t>
  </si>
  <si>
    <t>友住～江島</t>
    <rPh sb="0" eb="1">
      <t>トモ</t>
    </rPh>
    <rPh sb="1" eb="2">
      <t>ス</t>
    </rPh>
    <rPh sb="3" eb="4">
      <t>エ</t>
    </rPh>
    <rPh sb="4" eb="5">
      <t>シマ</t>
    </rPh>
    <phoneticPr fontId="21"/>
  </si>
  <si>
    <t>友住～崎戸</t>
    <rPh sb="0" eb="1">
      <t>トモ</t>
    </rPh>
    <rPh sb="1" eb="2">
      <t>ス</t>
    </rPh>
    <rPh sb="3" eb="5">
      <t>サキト</t>
    </rPh>
    <phoneticPr fontId="21"/>
  </si>
  <si>
    <t>友住～佐世保</t>
    <rPh sb="0" eb="1">
      <t>トモ</t>
    </rPh>
    <rPh sb="1" eb="2">
      <t>ス</t>
    </rPh>
    <rPh sb="3" eb="6">
      <t>サセボ</t>
    </rPh>
    <phoneticPr fontId="21"/>
  </si>
  <si>
    <t>笛吹～六島</t>
    <rPh sb="0" eb="1">
      <t>フエ</t>
    </rPh>
    <rPh sb="1" eb="2">
      <t>フ</t>
    </rPh>
    <rPh sb="3" eb="4">
      <t>ロク</t>
    </rPh>
    <rPh sb="4" eb="5">
      <t>シマ</t>
    </rPh>
    <phoneticPr fontId="21"/>
  </si>
  <si>
    <t>笛吹～野崎</t>
    <rPh sb="0" eb="1">
      <t>フエ</t>
    </rPh>
    <rPh sb="1" eb="2">
      <t>フ</t>
    </rPh>
    <rPh sb="3" eb="5">
      <t>ノザキ</t>
    </rPh>
    <phoneticPr fontId="21"/>
  </si>
  <si>
    <t>神浦～柳</t>
    <rPh sb="0" eb="1">
      <t>カミ</t>
    </rPh>
    <rPh sb="1" eb="2">
      <t>ウラ</t>
    </rPh>
    <rPh sb="3" eb="4">
      <t>ヤナギ</t>
    </rPh>
    <phoneticPr fontId="21"/>
  </si>
  <si>
    <t>寺島～柳</t>
    <rPh sb="0" eb="2">
      <t>テラシマ</t>
    </rPh>
    <rPh sb="3" eb="4">
      <t>ヤナギ</t>
    </rPh>
    <phoneticPr fontId="21"/>
  </si>
  <si>
    <t>大島～渡良浦</t>
    <rPh sb="0" eb="2">
      <t>オオシマ</t>
    </rPh>
    <rPh sb="3" eb="4">
      <t>ワタ</t>
    </rPh>
    <rPh sb="4" eb="5">
      <t>ヨ</t>
    </rPh>
    <rPh sb="5" eb="6">
      <t>ウラ</t>
    </rPh>
    <phoneticPr fontId="21"/>
  </si>
  <si>
    <t>大島～郷ノ浦</t>
    <rPh sb="0" eb="2">
      <t>オオシマ</t>
    </rPh>
    <rPh sb="3" eb="4">
      <t>ゴウ</t>
    </rPh>
    <rPh sb="5" eb="6">
      <t>ウラ</t>
    </rPh>
    <phoneticPr fontId="21"/>
  </si>
  <si>
    <t>長島～渡良浦</t>
    <rPh sb="0" eb="2">
      <t>ナガシマ</t>
    </rPh>
    <rPh sb="3" eb="4">
      <t>ワタ</t>
    </rPh>
    <rPh sb="4" eb="5">
      <t>ヨ</t>
    </rPh>
    <rPh sb="5" eb="6">
      <t>ウラ</t>
    </rPh>
    <phoneticPr fontId="21"/>
  </si>
  <si>
    <t>長島～郷ノ浦</t>
    <rPh sb="0" eb="2">
      <t>ナガシマ</t>
    </rPh>
    <rPh sb="3" eb="4">
      <t>ゴウ</t>
    </rPh>
    <rPh sb="5" eb="6">
      <t>ウラ</t>
    </rPh>
    <phoneticPr fontId="21"/>
  </si>
  <si>
    <t>原島～渡良浦</t>
    <rPh sb="0" eb="2">
      <t>ハラシマ</t>
    </rPh>
    <rPh sb="3" eb="4">
      <t>ワタ</t>
    </rPh>
    <rPh sb="4" eb="5">
      <t>ヨ</t>
    </rPh>
    <rPh sb="5" eb="6">
      <t>ウラ</t>
    </rPh>
    <phoneticPr fontId="21"/>
  </si>
  <si>
    <t>原島～郷ノ浦</t>
    <rPh sb="0" eb="1">
      <t>ハラ</t>
    </rPh>
    <rPh sb="1" eb="2">
      <t>シマ</t>
    </rPh>
    <rPh sb="3" eb="4">
      <t>ゴウ</t>
    </rPh>
    <rPh sb="5" eb="6">
      <t>ウラ</t>
    </rPh>
    <phoneticPr fontId="21"/>
  </si>
  <si>
    <t>渡良浦～郷ノ浦</t>
    <rPh sb="0" eb="1">
      <t>ワタ</t>
    </rPh>
    <rPh sb="1" eb="2">
      <t>ヨ</t>
    </rPh>
    <rPh sb="2" eb="3">
      <t>ウラ</t>
    </rPh>
    <rPh sb="4" eb="5">
      <t>ゴウ</t>
    </rPh>
    <rPh sb="6" eb="7">
      <t>ウラ</t>
    </rPh>
    <phoneticPr fontId="21"/>
  </si>
  <si>
    <t>博多～壱岐</t>
    <rPh sb="0" eb="2">
      <t>ハカタ</t>
    </rPh>
    <rPh sb="3" eb="5">
      <t>イキ</t>
    </rPh>
    <phoneticPr fontId="21"/>
  </si>
  <si>
    <t>印通寺～唐津</t>
    <rPh sb="4" eb="6">
      <t>カラツ</t>
    </rPh>
    <phoneticPr fontId="21"/>
  </si>
  <si>
    <t>壱岐～対馬</t>
    <rPh sb="0" eb="2">
      <t>イキ</t>
    </rPh>
    <rPh sb="3" eb="5">
      <t>ツシマ</t>
    </rPh>
    <phoneticPr fontId="21"/>
  </si>
  <si>
    <t>博多～対馬</t>
    <rPh sb="0" eb="2">
      <t>ハカタ</t>
    </rPh>
    <rPh sb="3" eb="5">
      <t>ツシマ</t>
    </rPh>
    <phoneticPr fontId="21"/>
  </si>
  <si>
    <t>博多～比田勝</t>
    <rPh sb="3" eb="4">
      <t>ヒ</t>
    </rPh>
    <rPh sb="4" eb="5">
      <t>タ</t>
    </rPh>
    <rPh sb="5" eb="6">
      <t>カ</t>
    </rPh>
    <phoneticPr fontId="21"/>
  </si>
  <si>
    <t>仁位～佐志賀</t>
    <rPh sb="0" eb="1">
      <t>ジン</t>
    </rPh>
    <rPh sb="1" eb="2">
      <t>クライ</t>
    </rPh>
    <rPh sb="3" eb="4">
      <t>サ</t>
    </rPh>
    <rPh sb="4" eb="6">
      <t>シガ</t>
    </rPh>
    <phoneticPr fontId="21"/>
  </si>
  <si>
    <t>仁位～嵯峨</t>
    <rPh sb="0" eb="1">
      <t>ジン</t>
    </rPh>
    <rPh sb="1" eb="2">
      <t>クライ</t>
    </rPh>
    <rPh sb="3" eb="5">
      <t>サガ</t>
    </rPh>
    <phoneticPr fontId="21"/>
  </si>
  <si>
    <t>仁位～貝鮒</t>
    <rPh sb="0" eb="1">
      <t>ジン</t>
    </rPh>
    <rPh sb="1" eb="2">
      <t>クライ</t>
    </rPh>
    <rPh sb="3" eb="4">
      <t>カイ</t>
    </rPh>
    <rPh sb="4" eb="5">
      <t>フナ</t>
    </rPh>
    <phoneticPr fontId="21"/>
  </si>
  <si>
    <t>仁位～水崎</t>
    <rPh sb="0" eb="1">
      <t>ジン</t>
    </rPh>
    <rPh sb="1" eb="2">
      <t>クライ</t>
    </rPh>
    <rPh sb="3" eb="4">
      <t>ミズ</t>
    </rPh>
    <rPh sb="4" eb="5">
      <t>サキ</t>
    </rPh>
    <phoneticPr fontId="21"/>
  </si>
  <si>
    <t>仁位～加志々</t>
    <rPh sb="0" eb="1">
      <t>ジン</t>
    </rPh>
    <rPh sb="1" eb="2">
      <t>クライ</t>
    </rPh>
    <rPh sb="3" eb="4">
      <t>クワ</t>
    </rPh>
    <rPh sb="4" eb="5">
      <t>ココロザシ</t>
    </rPh>
    <phoneticPr fontId="21"/>
  </si>
  <si>
    <t>仁位～長板浦</t>
    <rPh sb="0" eb="1">
      <t>ジン</t>
    </rPh>
    <rPh sb="1" eb="2">
      <t>クライ</t>
    </rPh>
    <rPh sb="3" eb="4">
      <t>ナガ</t>
    </rPh>
    <rPh sb="4" eb="5">
      <t>イタ</t>
    </rPh>
    <rPh sb="5" eb="6">
      <t>ウラ</t>
    </rPh>
    <phoneticPr fontId="21"/>
  </si>
  <si>
    <t>卯麦～佐志賀</t>
    <rPh sb="3" eb="4">
      <t>サ</t>
    </rPh>
    <rPh sb="4" eb="6">
      <t>シガ</t>
    </rPh>
    <phoneticPr fontId="21"/>
  </si>
  <si>
    <t>卯麦～嵯峨</t>
    <rPh sb="3" eb="5">
      <t>サガ</t>
    </rPh>
    <phoneticPr fontId="21"/>
  </si>
  <si>
    <t>卯麦～貝鮒</t>
    <rPh sb="3" eb="4">
      <t>カイ</t>
    </rPh>
    <rPh sb="4" eb="5">
      <t>フナ</t>
    </rPh>
    <phoneticPr fontId="21"/>
  </si>
  <si>
    <t>卯麦～水崎</t>
    <rPh sb="3" eb="4">
      <t>ミズ</t>
    </rPh>
    <rPh sb="4" eb="5">
      <t>サキ</t>
    </rPh>
    <phoneticPr fontId="21"/>
  </si>
  <si>
    <t>卯麦～加志々</t>
    <rPh sb="3" eb="4">
      <t>クワ</t>
    </rPh>
    <rPh sb="4" eb="5">
      <t>ココロザシ</t>
    </rPh>
    <phoneticPr fontId="21"/>
  </si>
  <si>
    <t>卯麦～長板浦</t>
    <rPh sb="3" eb="4">
      <t>ナガ</t>
    </rPh>
    <rPh sb="4" eb="5">
      <t>イタ</t>
    </rPh>
    <rPh sb="5" eb="6">
      <t>ウラ</t>
    </rPh>
    <phoneticPr fontId="21"/>
  </si>
  <si>
    <t>佐志賀～水崎</t>
    <rPh sb="4" eb="5">
      <t>ミズ</t>
    </rPh>
    <rPh sb="5" eb="6">
      <t>サキ</t>
    </rPh>
    <phoneticPr fontId="21"/>
  </si>
  <si>
    <t>佐志賀～加志々</t>
    <rPh sb="4" eb="5">
      <t>クワ</t>
    </rPh>
    <rPh sb="5" eb="6">
      <t>ココロザシ</t>
    </rPh>
    <phoneticPr fontId="21"/>
  </si>
  <si>
    <t>佐志賀～長板浦</t>
    <rPh sb="4" eb="5">
      <t>ナガ</t>
    </rPh>
    <rPh sb="5" eb="6">
      <t>イタ</t>
    </rPh>
    <rPh sb="6" eb="7">
      <t>ウラ</t>
    </rPh>
    <phoneticPr fontId="21"/>
  </si>
  <si>
    <t>嵯峨～水崎</t>
    <rPh sb="3" eb="4">
      <t>ミズ</t>
    </rPh>
    <rPh sb="4" eb="5">
      <t>サキ</t>
    </rPh>
    <phoneticPr fontId="21"/>
  </si>
  <si>
    <t>嵯峨～加志々</t>
    <rPh sb="3" eb="4">
      <t>クワ</t>
    </rPh>
    <rPh sb="4" eb="5">
      <t>ココロザシ</t>
    </rPh>
    <phoneticPr fontId="21"/>
  </si>
  <si>
    <t>嵯峨～長板浦</t>
    <rPh sb="3" eb="4">
      <t>ナガ</t>
    </rPh>
    <rPh sb="4" eb="5">
      <t>イタ</t>
    </rPh>
    <rPh sb="5" eb="6">
      <t>ウラ</t>
    </rPh>
    <phoneticPr fontId="21"/>
  </si>
  <si>
    <t>貝鮒～水崎</t>
    <rPh sb="3" eb="4">
      <t>ミズ</t>
    </rPh>
    <rPh sb="4" eb="5">
      <t>サキ</t>
    </rPh>
    <phoneticPr fontId="21"/>
  </si>
  <si>
    <t>貝鮒～加志々</t>
    <rPh sb="3" eb="4">
      <t>クワ</t>
    </rPh>
    <rPh sb="4" eb="5">
      <t>ココロザシ</t>
    </rPh>
    <phoneticPr fontId="21"/>
  </si>
  <si>
    <t>貝鮒～長板浦</t>
    <rPh sb="3" eb="4">
      <t>ナガ</t>
    </rPh>
    <rPh sb="4" eb="5">
      <t>イタ</t>
    </rPh>
    <rPh sb="5" eb="6">
      <t>ウラ</t>
    </rPh>
    <phoneticPr fontId="21"/>
  </si>
  <si>
    <t>水崎～長板浦</t>
    <rPh sb="3" eb="4">
      <t>ナガ</t>
    </rPh>
    <rPh sb="4" eb="5">
      <t>イタ</t>
    </rPh>
    <rPh sb="5" eb="6">
      <t>ウラ</t>
    </rPh>
    <phoneticPr fontId="21"/>
  </si>
  <si>
    <t>加志々～長板浦</t>
    <rPh sb="4" eb="5">
      <t>ナガ</t>
    </rPh>
    <rPh sb="5" eb="6">
      <t>イタ</t>
    </rPh>
    <rPh sb="6" eb="7">
      <t>ウラ</t>
    </rPh>
    <phoneticPr fontId="21"/>
  </si>
  <si>
    <t>NO</t>
  </si>
  <si>
    <t>☆</t>
  </si>
  <si>
    <t>JF</t>
    <phoneticPr fontId="3"/>
  </si>
  <si>
    <t>A</t>
  </si>
  <si>
    <t>E</t>
  </si>
  <si>
    <t>利用頻度の多い航路</t>
    <rPh sb="0" eb="2">
      <t>リヨウ</t>
    </rPh>
    <rPh sb="2" eb="4">
      <t>ヒンド</t>
    </rPh>
    <rPh sb="5" eb="6">
      <t>オオ</t>
    </rPh>
    <rPh sb="7" eb="9">
      <t>コウロ</t>
    </rPh>
    <phoneticPr fontId="7"/>
  </si>
  <si>
    <t>申請用　情報入力シート</t>
    <rPh sb="0" eb="3">
      <t>シンセイヨウ</t>
    </rPh>
    <rPh sb="4" eb="6">
      <t>ジョウホウ</t>
    </rPh>
    <rPh sb="6" eb="8">
      <t>ニュウリョク</t>
    </rPh>
    <phoneticPr fontId="7"/>
  </si>
  <si>
    <t>（様式第１号～第６号までの提出は、押印後カラーコピーのPDFでの提出可能です）</t>
    <rPh sb="1" eb="3">
      <t>ヨウシキ</t>
    </rPh>
    <rPh sb="3" eb="4">
      <t>ダイ</t>
    </rPh>
    <rPh sb="5" eb="6">
      <t>ゴウ</t>
    </rPh>
    <rPh sb="7" eb="8">
      <t>ダイ</t>
    </rPh>
    <rPh sb="9" eb="10">
      <t>ゴウ</t>
    </rPh>
    <rPh sb="13" eb="15">
      <t>テイシュツ</t>
    </rPh>
    <rPh sb="17" eb="20">
      <t>オウインゴ</t>
    </rPh>
    <rPh sb="32" eb="34">
      <t>テイシュツ</t>
    </rPh>
    <rPh sb="34" eb="36">
      <t>カノウ</t>
    </rPh>
    <phoneticPr fontId="3"/>
  </si>
  <si>
    <t>申請用　情報入力シート　</t>
    <rPh sb="0" eb="3">
      <t>シンセイヨウ</t>
    </rPh>
    <rPh sb="4" eb="6">
      <t>ジョウホウ</t>
    </rPh>
    <rPh sb="6" eb="8">
      <t>ニュウリョク</t>
    </rPh>
    <phoneticPr fontId="7"/>
  </si>
  <si>
    <t>申請記入日</t>
    <rPh sb="0" eb="2">
      <t>シンセイ</t>
    </rPh>
    <rPh sb="2" eb="4">
      <t>キニュウ</t>
    </rPh>
    <rPh sb="4" eb="5">
      <t>ビ</t>
    </rPh>
    <phoneticPr fontId="3"/>
  </si>
  <si>
    <t>　⇐　(様式1、別記1に反映します）</t>
    <rPh sb="4" eb="6">
      <t>ヨウシキ</t>
    </rPh>
    <rPh sb="8" eb="10">
      <t>ベッキ</t>
    </rPh>
    <rPh sb="12" eb="14">
      <t>ハンエイ</t>
    </rPh>
    <phoneticPr fontId="3"/>
  </si>
  <si>
    <t>郵便番号</t>
    <rPh sb="0" eb="4">
      <t>ユウビンバンゴウ</t>
    </rPh>
    <phoneticPr fontId="3"/>
  </si>
  <si>
    <t>850-8570</t>
    <phoneticPr fontId="3"/>
  </si>
  <si>
    <t>会社住所①</t>
    <rPh sb="0" eb="2">
      <t>カイシャ</t>
    </rPh>
    <rPh sb="2" eb="4">
      <t>ジュウショ</t>
    </rPh>
    <phoneticPr fontId="3"/>
  </si>
  <si>
    <t>長崎県長崎市△△町○番〇▼号</t>
    <rPh sb="0" eb="2">
      <t>ナガサキ</t>
    </rPh>
    <rPh sb="2" eb="3">
      <t>ケン</t>
    </rPh>
    <rPh sb="3" eb="5">
      <t>ナガサキ</t>
    </rPh>
    <rPh sb="5" eb="6">
      <t>シ</t>
    </rPh>
    <rPh sb="8" eb="9">
      <t>チョウ</t>
    </rPh>
    <rPh sb="10" eb="11">
      <t>バン</t>
    </rPh>
    <rPh sb="13" eb="14">
      <t>ゴウ</t>
    </rPh>
    <phoneticPr fontId="3"/>
  </si>
  <si>
    <t>会社住所②　（ビル名等）</t>
    <rPh sb="0" eb="2">
      <t>カイシャ</t>
    </rPh>
    <rPh sb="2" eb="4">
      <t>ジュウショ</t>
    </rPh>
    <rPh sb="9" eb="10">
      <t>メイ</t>
    </rPh>
    <rPh sb="10" eb="11">
      <t>ナド</t>
    </rPh>
    <phoneticPr fontId="3"/>
  </si>
  <si>
    <t>長崎■■ビル　５階</t>
    <rPh sb="0" eb="2">
      <t>ナガサキ</t>
    </rPh>
    <rPh sb="8" eb="9">
      <t>カイ</t>
    </rPh>
    <phoneticPr fontId="3"/>
  </si>
  <si>
    <t>申請者（会社名）</t>
    <rPh sb="4" eb="7">
      <t>カイシャメイ</t>
    </rPh>
    <phoneticPr fontId="7"/>
  </si>
  <si>
    <t>(株)→株式会社で表記ください。</t>
    <rPh sb="0" eb="3">
      <t>カブ</t>
    </rPh>
    <rPh sb="4" eb="6">
      <t>カブシキ</t>
    </rPh>
    <rPh sb="6" eb="8">
      <t>カイシャ</t>
    </rPh>
    <rPh sb="9" eb="11">
      <t>ヒョウキ</t>
    </rPh>
    <phoneticPr fontId="3"/>
  </si>
  <si>
    <t>申請者名称</t>
    <phoneticPr fontId="7"/>
  </si>
  <si>
    <t>○●旅行株式会社</t>
    <rPh sb="2" eb="4">
      <t>リョコウ</t>
    </rPh>
    <rPh sb="4" eb="6">
      <t>カブシキ</t>
    </rPh>
    <rPh sb="6" eb="8">
      <t>カイシャ</t>
    </rPh>
    <phoneticPr fontId="3"/>
  </si>
  <si>
    <t>支店名</t>
    <rPh sb="0" eb="3">
      <t>シテンメイ</t>
    </rPh>
    <phoneticPr fontId="7"/>
  </si>
  <si>
    <t>長崎支店</t>
    <rPh sb="0" eb="2">
      <t>ナガサキ</t>
    </rPh>
    <rPh sb="2" eb="4">
      <t>シテン</t>
    </rPh>
    <phoneticPr fontId="3"/>
  </si>
  <si>
    <t>旅行業登録番号</t>
    <rPh sb="0" eb="3">
      <t>リョコウギョウ</t>
    </rPh>
    <rPh sb="3" eb="5">
      <t>トウロク</t>
    </rPh>
    <rPh sb="5" eb="7">
      <t>バンゴウ</t>
    </rPh>
    <phoneticPr fontId="5"/>
  </si>
  <si>
    <t>　⇐　※1</t>
    <phoneticPr fontId="3"/>
  </si>
  <si>
    <t>長崎県知事登録旅行業　第○－△□○号</t>
    <rPh sb="0" eb="2">
      <t>ナガサキ</t>
    </rPh>
    <rPh sb="2" eb="5">
      <t>ケンチジ</t>
    </rPh>
    <rPh sb="5" eb="7">
      <t>トウロク</t>
    </rPh>
    <rPh sb="7" eb="10">
      <t>リョコウギョウ</t>
    </rPh>
    <rPh sb="11" eb="12">
      <t>ダイ</t>
    </rPh>
    <rPh sb="17" eb="18">
      <t>ゴウ</t>
    </rPh>
    <phoneticPr fontId="3"/>
  </si>
  <si>
    <t>観光庁長官登録旅行業　第　　　号</t>
    <rPh sb="0" eb="3">
      <t>カンコウチョウ</t>
    </rPh>
    <rPh sb="3" eb="5">
      <t>チョウカン</t>
    </rPh>
    <rPh sb="5" eb="7">
      <t>トウロク</t>
    </rPh>
    <rPh sb="7" eb="10">
      <t>リョコウギョウ</t>
    </rPh>
    <rPh sb="11" eb="12">
      <t>ダイ</t>
    </rPh>
    <rPh sb="15" eb="16">
      <t>ゴウ</t>
    </rPh>
    <phoneticPr fontId="3"/>
  </si>
  <si>
    <t>代表者役職</t>
    <rPh sb="0" eb="3">
      <t>ダイヒョウシャ</t>
    </rPh>
    <rPh sb="3" eb="5">
      <t>ヤクショク</t>
    </rPh>
    <phoneticPr fontId="7"/>
  </si>
  <si>
    <t>　⇐　※2</t>
    <phoneticPr fontId="3"/>
  </si>
  <si>
    <t>支店長</t>
    <rPh sb="0" eb="3">
      <t>シテンチョウ</t>
    </rPh>
    <phoneticPr fontId="3"/>
  </si>
  <si>
    <t>（※）</t>
  </si>
  <si>
    <t>○○県知事登録旅行業　第　-　　号</t>
    <rPh sb="2" eb="5">
      <t>ケンチジ</t>
    </rPh>
    <rPh sb="5" eb="7">
      <t>トウロク</t>
    </rPh>
    <rPh sb="7" eb="10">
      <t>リョコウギョウ</t>
    </rPh>
    <rPh sb="11" eb="12">
      <t>ダイ</t>
    </rPh>
    <rPh sb="16" eb="17">
      <t>ゴウ</t>
    </rPh>
    <phoneticPr fontId="3"/>
  </si>
  <si>
    <t>代表者氏名</t>
    <rPh sb="0" eb="3">
      <t>ダイヒョウシャ</t>
    </rPh>
    <rPh sb="3" eb="5">
      <t>シメイ</t>
    </rPh>
    <phoneticPr fontId="7"/>
  </si>
  <si>
    <t>長崎　太郎</t>
    <rPh sb="0" eb="2">
      <t>ナガサキ</t>
    </rPh>
    <rPh sb="3" eb="5">
      <t>タロウ</t>
    </rPh>
    <phoneticPr fontId="3"/>
  </si>
  <si>
    <t>担当者名</t>
    <rPh sb="0" eb="3">
      <t>タントウシャ</t>
    </rPh>
    <rPh sb="3" eb="4">
      <t>メイ</t>
    </rPh>
    <phoneticPr fontId="7"/>
  </si>
  <si>
    <t>長崎　次郎</t>
    <rPh sb="0" eb="2">
      <t>ナガサキ</t>
    </rPh>
    <rPh sb="3" eb="5">
      <t>ジロウ</t>
    </rPh>
    <phoneticPr fontId="3"/>
  </si>
  <si>
    <t>電話番号</t>
    <rPh sb="0" eb="2">
      <t>デンワ</t>
    </rPh>
    <rPh sb="2" eb="4">
      <t>バンゴウ</t>
    </rPh>
    <phoneticPr fontId="7"/>
  </si>
  <si>
    <t>095-8〇○-△□△○</t>
    <phoneticPr fontId="3"/>
  </si>
  <si>
    <t>メールアドレス</t>
    <phoneticPr fontId="3"/>
  </si>
  <si>
    <t>aaabbbi@ngswwwooo.com</t>
    <phoneticPr fontId="3"/>
  </si>
  <si>
    <t>（※1）正式名称にてお願いします。（「観光庁長官登録旅行業　第○○号　」「○○県知事登録旅行業　第2-○○号」等）</t>
    <rPh sb="4" eb="6">
      <t>セイシキ</t>
    </rPh>
    <rPh sb="6" eb="8">
      <t>メイショウ</t>
    </rPh>
    <rPh sb="11" eb="12">
      <t>ネガ</t>
    </rPh>
    <rPh sb="19" eb="22">
      <t>カンコウチョウ</t>
    </rPh>
    <rPh sb="22" eb="24">
      <t>チョウカン</t>
    </rPh>
    <rPh sb="24" eb="26">
      <t>トウロク</t>
    </rPh>
    <rPh sb="26" eb="29">
      <t>リョコウギョウ</t>
    </rPh>
    <rPh sb="30" eb="31">
      <t>ダイ</t>
    </rPh>
    <rPh sb="33" eb="34">
      <t>ゴウ</t>
    </rPh>
    <rPh sb="39" eb="42">
      <t>ケンチジ</t>
    </rPh>
    <rPh sb="42" eb="44">
      <t>トウロク</t>
    </rPh>
    <rPh sb="44" eb="47">
      <t>リョコウギョウ</t>
    </rPh>
    <rPh sb="48" eb="49">
      <t>ダイ</t>
    </rPh>
    <rPh sb="53" eb="54">
      <t>ゴウ</t>
    </rPh>
    <rPh sb="55" eb="56">
      <t>ナド</t>
    </rPh>
    <phoneticPr fontId="3"/>
  </si>
  <si>
    <t>（※）代表者の役職にご注意ください。　「代表取締役」　「代表取締役社長」</t>
    <rPh sb="3" eb="6">
      <t>ダイヒョウシャ</t>
    </rPh>
    <rPh sb="7" eb="9">
      <t>ヤクショク</t>
    </rPh>
    <rPh sb="11" eb="13">
      <t>チュウイ</t>
    </rPh>
    <phoneticPr fontId="3"/>
  </si>
  <si>
    <t>（※2）代表者の役職にご注意ください。　「代表取締役」　「代表取締役社長」</t>
    <rPh sb="4" eb="7">
      <t>ダイヒョウシャ</t>
    </rPh>
    <rPh sb="8" eb="10">
      <t>ヤクショク</t>
    </rPh>
    <rPh sb="12" eb="14">
      <t>チュウイ</t>
    </rPh>
    <phoneticPr fontId="3"/>
  </si>
  <si>
    <t>＊情報シートに入力してください</t>
    <rPh sb="1" eb="3">
      <t>ジョウホウ</t>
    </rPh>
    <rPh sb="7" eb="9">
      <t>ニュウリョク</t>
    </rPh>
    <phoneticPr fontId="3"/>
  </si>
  <si>
    <t>様式第１号（第3条関係）</t>
    <rPh sb="0" eb="2">
      <t>ヨウシキ</t>
    </rPh>
    <rPh sb="2" eb="3">
      <t>ダイ</t>
    </rPh>
    <rPh sb="4" eb="5">
      <t>ゴウ</t>
    </rPh>
    <rPh sb="6" eb="7">
      <t>ダイ</t>
    </rPh>
    <rPh sb="8" eb="9">
      <t>ジョウ</t>
    </rPh>
    <rPh sb="9" eb="11">
      <t>カンケイ</t>
    </rPh>
    <phoneticPr fontId="3"/>
  </si>
  <si>
    <t>様式第1号（第3条関係）</t>
    <rPh sb="0" eb="2">
      <t>ヨウシキ</t>
    </rPh>
    <rPh sb="2" eb="3">
      <t>ダイ</t>
    </rPh>
    <rPh sb="4" eb="5">
      <t>ゴウ</t>
    </rPh>
    <rPh sb="6" eb="7">
      <t>ダイ</t>
    </rPh>
    <rPh sb="8" eb="9">
      <t>ジョウ</t>
    </rPh>
    <rPh sb="9" eb="11">
      <t>カンケイ</t>
    </rPh>
    <phoneticPr fontId="3"/>
  </si>
  <si>
    <t>記入日</t>
    <rPh sb="0" eb="2">
      <t>キニュウ</t>
    </rPh>
    <rPh sb="2" eb="3">
      <t>ビ</t>
    </rPh>
    <phoneticPr fontId="3"/>
  </si>
  <si>
    <t>一般社団法人　長崎県観光連盟　</t>
    <rPh sb="0" eb="6">
      <t>イッパンシャダンホウジン</t>
    </rPh>
    <rPh sb="7" eb="9">
      <t>ナガサキ</t>
    </rPh>
    <rPh sb="9" eb="10">
      <t>ケン</t>
    </rPh>
    <rPh sb="10" eb="12">
      <t>カンコウ</t>
    </rPh>
    <rPh sb="12" eb="14">
      <t>レンメイ</t>
    </rPh>
    <phoneticPr fontId="5"/>
  </si>
  <si>
    <t>会長</t>
    <phoneticPr fontId="7"/>
  </si>
  <si>
    <t>　嶋崎真英</t>
    <rPh sb="1" eb="3">
      <t>シマザキ</t>
    </rPh>
    <rPh sb="3" eb="5">
      <t>マサヒデ</t>
    </rPh>
    <phoneticPr fontId="7"/>
  </si>
  <si>
    <t>様</t>
    <rPh sb="0" eb="1">
      <t>サマ</t>
    </rPh>
    <phoneticPr fontId="3"/>
  </si>
  <si>
    <t>〒</t>
    <phoneticPr fontId="3"/>
  </si>
  <si>
    <t>所在地</t>
    <rPh sb="0" eb="3">
      <t>ショザイチ</t>
    </rPh>
    <phoneticPr fontId="3"/>
  </si>
  <si>
    <t>（記載例）</t>
  </si>
  <si>
    <t>申請者名称</t>
    <rPh sb="0" eb="3">
      <t>シンセイシャ</t>
    </rPh>
    <rPh sb="3" eb="5">
      <t>メイショウ</t>
    </rPh>
    <phoneticPr fontId="3"/>
  </si>
  <si>
    <t>代表者役職</t>
    <rPh sb="0" eb="3">
      <t>ダイヒョウシャ</t>
    </rPh>
    <rPh sb="3" eb="5">
      <t>ヤクショク</t>
    </rPh>
    <phoneticPr fontId="3"/>
  </si>
  <si>
    <t>代表者氏名</t>
    <rPh sb="0" eb="3">
      <t>ダイヒョウシャ</t>
    </rPh>
    <rPh sb="3" eb="5">
      <t>シメイ</t>
    </rPh>
    <phoneticPr fontId="3"/>
  </si>
  <si>
    <t>印</t>
    <rPh sb="0" eb="1">
      <t>イン</t>
    </rPh>
    <phoneticPr fontId="3"/>
  </si>
  <si>
    <t>旅行業登録番号</t>
    <rPh sb="0" eb="3">
      <t>リョコウギョウ</t>
    </rPh>
    <rPh sb="3" eb="5">
      <t>トウロク</t>
    </rPh>
    <rPh sb="5" eb="7">
      <t>バンゴウ</t>
    </rPh>
    <phoneticPr fontId="3"/>
  </si>
  <si>
    <t>　印は、「会社印」または「代表者印」をお願いします。</t>
    <phoneticPr fontId="3"/>
  </si>
  <si>
    <t>長崎県「しま旅滞在促進事業」補助金</t>
    <rPh sb="0" eb="2">
      <t>ナガサキ</t>
    </rPh>
    <rPh sb="2" eb="3">
      <t>ケン</t>
    </rPh>
    <rPh sb="6" eb="7">
      <t>タビ</t>
    </rPh>
    <rPh sb="7" eb="9">
      <t>タイザイ</t>
    </rPh>
    <rPh sb="9" eb="11">
      <t>ソクシン</t>
    </rPh>
    <rPh sb="11" eb="13">
      <t>ジギョウ</t>
    </rPh>
    <rPh sb="14" eb="16">
      <t>ホジョ</t>
    </rPh>
    <rPh sb="16" eb="17">
      <t>キン</t>
    </rPh>
    <phoneticPr fontId="3"/>
  </si>
  <si>
    <t>交付申請書</t>
  </si>
  <si>
    <t>　令和6年度において、長崎県「しま旅滞在促進事業」補助金</t>
    <rPh sb="1" eb="3">
      <t>レイワ</t>
    </rPh>
    <rPh sb="4" eb="6">
      <t>ネンド</t>
    </rPh>
    <phoneticPr fontId="3"/>
  </si>
  <si>
    <t>円を</t>
    <rPh sb="0" eb="1">
      <t>エン</t>
    </rPh>
    <phoneticPr fontId="3"/>
  </si>
  <si>
    <t xml:space="preserve"> </t>
    <phoneticPr fontId="3"/>
  </si>
  <si>
    <t>交付されるよう、長崎県「しま旅滞在促進事業」補助金交付要綱第３条の規定により</t>
    <phoneticPr fontId="3"/>
  </si>
  <si>
    <t>関係書類を添えて申請します。　　</t>
    <phoneticPr fontId="3"/>
  </si>
  <si>
    <t>記</t>
    <rPh sb="0" eb="1">
      <t>キ</t>
    </rPh>
    <phoneticPr fontId="3"/>
  </si>
  <si>
    <t>１．関係書類</t>
    <rPh sb="2" eb="4">
      <t>カンケイ</t>
    </rPh>
    <rPh sb="4" eb="6">
      <t>ショルイ</t>
    </rPh>
    <phoneticPr fontId="3"/>
  </si>
  <si>
    <t>（１）実施計画書＜別記1＞</t>
    <rPh sb="3" eb="5">
      <t>ジッシ</t>
    </rPh>
    <rPh sb="5" eb="8">
      <t>ケイカクショ</t>
    </rPh>
    <rPh sb="9" eb="11">
      <t>ベッキ</t>
    </rPh>
    <phoneticPr fontId="3"/>
  </si>
  <si>
    <t>（２）補助金算出シート</t>
    <rPh sb="3" eb="5">
      <t>ホジョ</t>
    </rPh>
    <rPh sb="5" eb="6">
      <t>キン</t>
    </rPh>
    <rPh sb="6" eb="8">
      <t>サンシュツ</t>
    </rPh>
    <phoneticPr fontId="3"/>
  </si>
  <si>
    <t>（4）その他会長が必要と認めるもの</t>
    <phoneticPr fontId="3"/>
  </si>
  <si>
    <t>（4）その他会長が必要と認めるもの　→　受注型企画旅行は旅行代金の内訳書の提出</t>
    <rPh sb="20" eb="22">
      <t>ジュチュウ</t>
    </rPh>
    <rPh sb="22" eb="23">
      <t>ガタ</t>
    </rPh>
    <rPh sb="23" eb="25">
      <t>キカク</t>
    </rPh>
    <rPh sb="25" eb="27">
      <t>リョコウ</t>
    </rPh>
    <rPh sb="28" eb="30">
      <t>リョコウ</t>
    </rPh>
    <rPh sb="30" eb="32">
      <t>ダイキン</t>
    </rPh>
    <rPh sb="33" eb="36">
      <t>ウチワケショ</t>
    </rPh>
    <rPh sb="37" eb="39">
      <t>テイシュツ</t>
    </rPh>
    <phoneticPr fontId="3"/>
  </si>
  <si>
    <t>企画書には下記の件が記載されていること</t>
    <rPh sb="0" eb="3">
      <t>キカクショ</t>
    </rPh>
    <rPh sb="5" eb="7">
      <t>カキ</t>
    </rPh>
    <rPh sb="8" eb="9">
      <t>ケン</t>
    </rPh>
    <rPh sb="10" eb="12">
      <t>キサイ</t>
    </rPh>
    <phoneticPr fontId="3"/>
  </si>
  <si>
    <t>①</t>
    <phoneticPr fontId="3"/>
  </si>
  <si>
    <t>本土～離島、離島間の交通機関（船種等）が入った行程表</t>
    <rPh sb="0" eb="2">
      <t>ホンド</t>
    </rPh>
    <rPh sb="3" eb="5">
      <t>リトウ</t>
    </rPh>
    <rPh sb="6" eb="8">
      <t>リトウ</t>
    </rPh>
    <rPh sb="8" eb="9">
      <t>カン</t>
    </rPh>
    <rPh sb="10" eb="12">
      <t>コウツウ</t>
    </rPh>
    <rPh sb="12" eb="14">
      <t>キカン</t>
    </rPh>
    <rPh sb="15" eb="18">
      <t>センシュナド</t>
    </rPh>
    <rPh sb="20" eb="21">
      <t>ハイ</t>
    </rPh>
    <rPh sb="23" eb="25">
      <t>コウテイ</t>
    </rPh>
    <rPh sb="25" eb="26">
      <t>ヒョウ</t>
    </rPh>
    <phoneticPr fontId="3"/>
  </si>
  <si>
    <t>②</t>
    <phoneticPr fontId="3"/>
  </si>
  <si>
    <t>助成金の説明文</t>
    <rPh sb="0" eb="3">
      <t>ジョセイキン</t>
    </rPh>
    <rPh sb="4" eb="7">
      <t>セツメイブン</t>
    </rPh>
    <phoneticPr fontId="3"/>
  </si>
  <si>
    <t>③</t>
    <phoneticPr fontId="3"/>
  </si>
  <si>
    <t>ロゴの表記に関すること</t>
    <rPh sb="3" eb="5">
      <t>ヒョウキ</t>
    </rPh>
    <rPh sb="6" eb="7">
      <t>カン</t>
    </rPh>
    <phoneticPr fontId="3"/>
  </si>
  <si>
    <t>④</t>
    <phoneticPr fontId="3"/>
  </si>
  <si>
    <t>諸般の事情により補助金の適用に条件が追加された場合はその条件</t>
    <phoneticPr fontId="3"/>
  </si>
  <si>
    <t>パンフレット等広告物作成時には事前に事務局のチェックを受けてください！</t>
    <rPh sb="6" eb="7">
      <t>ナド</t>
    </rPh>
    <rPh sb="7" eb="9">
      <t>コウコク</t>
    </rPh>
    <rPh sb="9" eb="10">
      <t>ブツ</t>
    </rPh>
    <rPh sb="10" eb="12">
      <t>サクセイ</t>
    </rPh>
    <rPh sb="12" eb="13">
      <t>ジ</t>
    </rPh>
    <rPh sb="15" eb="17">
      <t>ジゼン</t>
    </rPh>
    <rPh sb="18" eb="21">
      <t>ジムキョク</t>
    </rPh>
    <rPh sb="27" eb="28">
      <t>ウ</t>
    </rPh>
    <phoneticPr fontId="3"/>
  </si>
  <si>
    <t>電話番号</t>
    <rPh sb="0" eb="2">
      <t>デンワ</t>
    </rPh>
    <rPh sb="2" eb="4">
      <t>バンゴウ</t>
    </rPh>
    <phoneticPr fontId="3"/>
  </si>
  <si>
    <t>※色つき(青色）のセルは情報（計算式）が入っています。空欄に記入ください。</t>
    <phoneticPr fontId="3"/>
  </si>
  <si>
    <t>＜別記１＞</t>
    <rPh sb="1" eb="3">
      <t>ベッキ</t>
    </rPh>
    <phoneticPr fontId="3"/>
  </si>
  <si>
    <t>長崎県「しま旅滞在促進事業」実施計画書</t>
    <phoneticPr fontId="3"/>
  </si>
  <si>
    <t>１．実施期間</t>
    <rPh sb="2" eb="4">
      <t>ジッシ</t>
    </rPh>
    <rPh sb="4" eb="6">
      <t>キカン</t>
    </rPh>
    <phoneticPr fontId="3"/>
  </si>
  <si>
    <t>～</t>
    <phoneticPr fontId="3"/>
  </si>
  <si>
    <t>２．実施計画</t>
    <rPh sb="2" eb="4">
      <t>ジッシ</t>
    </rPh>
    <rPh sb="4" eb="6">
      <t>ケイカク</t>
    </rPh>
    <phoneticPr fontId="3"/>
  </si>
  <si>
    <t>旅行形態</t>
    <rPh sb="0" eb="2">
      <t>リョコウ</t>
    </rPh>
    <rPh sb="2" eb="4">
      <t>ケイタイ</t>
    </rPh>
    <phoneticPr fontId="3"/>
  </si>
  <si>
    <t>予定送客数</t>
    <phoneticPr fontId="3"/>
  </si>
  <si>
    <t>予定延泊数</t>
    <phoneticPr fontId="3"/>
  </si>
  <si>
    <t>企画開発費</t>
    <rPh sb="0" eb="2">
      <t>キカク</t>
    </rPh>
    <rPh sb="2" eb="4">
      <t>カイハツ</t>
    </rPh>
    <rPh sb="4" eb="5">
      <t>ヒ</t>
    </rPh>
    <phoneticPr fontId="3"/>
  </si>
  <si>
    <t>合　計</t>
    <phoneticPr fontId="3"/>
  </si>
  <si>
    <t>対馬市</t>
    <rPh sb="0" eb="2">
      <t>ツシマ</t>
    </rPh>
    <rPh sb="2" eb="3">
      <t>シ</t>
    </rPh>
    <phoneticPr fontId="3"/>
  </si>
  <si>
    <t>壱岐市</t>
  </si>
  <si>
    <t>五島市</t>
    <rPh sb="0" eb="3">
      <t>ゴトウシ</t>
    </rPh>
    <phoneticPr fontId="3"/>
  </si>
  <si>
    <t>新上五島町</t>
    <rPh sb="0" eb="5">
      <t>シンカミゴトウチョウ</t>
    </rPh>
    <phoneticPr fontId="3"/>
  </si>
  <si>
    <t>小値賀町</t>
    <rPh sb="0" eb="3">
      <t>オジカ</t>
    </rPh>
    <rPh sb="3" eb="4">
      <t>マチ</t>
    </rPh>
    <phoneticPr fontId="3"/>
  </si>
  <si>
    <t>宇久町</t>
    <rPh sb="0" eb="2">
      <t>ウク</t>
    </rPh>
    <rPh sb="2" eb="3">
      <t>マチ</t>
    </rPh>
    <phoneticPr fontId="3"/>
  </si>
  <si>
    <t>合　計</t>
    <rPh sb="0" eb="1">
      <t>アイ</t>
    </rPh>
    <rPh sb="2" eb="3">
      <t>ケイ</t>
    </rPh>
    <phoneticPr fontId="3"/>
  </si>
  <si>
    <t>3．補助金交付申請額</t>
    <rPh sb="2" eb="4">
      <t>ホジョ</t>
    </rPh>
    <rPh sb="4" eb="5">
      <t>キン</t>
    </rPh>
    <rPh sb="5" eb="7">
      <t>コウフ</t>
    </rPh>
    <rPh sb="7" eb="9">
      <t>シンセイ</t>
    </rPh>
    <rPh sb="9" eb="10">
      <t>ガク</t>
    </rPh>
    <phoneticPr fontId="3"/>
  </si>
  <si>
    <t>割引助成額</t>
    <rPh sb="0" eb="2">
      <t>ワリビキ</t>
    </rPh>
    <rPh sb="2" eb="4">
      <t>ジョセイ</t>
    </rPh>
    <rPh sb="4" eb="5">
      <t>ガク</t>
    </rPh>
    <phoneticPr fontId="3"/>
  </si>
  <si>
    <t>円</t>
    <rPh sb="0" eb="1">
      <t>エン</t>
    </rPh>
    <phoneticPr fontId="3"/>
  </si>
  <si>
    <t>企画開発費</t>
    <phoneticPr fontId="3"/>
  </si>
  <si>
    <t>教育旅行</t>
    <rPh sb="0" eb="2">
      <t>キョウイク</t>
    </rPh>
    <rPh sb="2" eb="4">
      <t>リョコウ</t>
    </rPh>
    <phoneticPr fontId="3"/>
  </si>
  <si>
    <t>長崎○○中学校</t>
    <rPh sb="0" eb="2">
      <t>ナガサキ</t>
    </rPh>
    <rPh sb="4" eb="7">
      <t>チュウガッコウ</t>
    </rPh>
    <phoneticPr fontId="3"/>
  </si>
  <si>
    <t>九州</t>
    <rPh sb="0" eb="2">
      <t>キュウシュウ</t>
    </rPh>
    <phoneticPr fontId="3"/>
  </si>
  <si>
    <t>長崎県</t>
    <rPh sb="0" eb="3">
      <t>ナガサキケン</t>
    </rPh>
    <phoneticPr fontId="3"/>
  </si>
  <si>
    <t>まち歩き</t>
    <rPh sb="2" eb="3">
      <t>アル</t>
    </rPh>
    <phoneticPr fontId="3"/>
  </si>
  <si>
    <t>民泊体験
釣り</t>
    <rPh sb="0" eb="2">
      <t>ミンパク</t>
    </rPh>
    <rPh sb="2" eb="4">
      <t>タイケン</t>
    </rPh>
    <rPh sb="5" eb="6">
      <t>ツ</t>
    </rPh>
    <phoneticPr fontId="3"/>
  </si>
  <si>
    <t>申請</t>
  </si>
  <si>
    <t>市町訪問数</t>
    <rPh sb="0" eb="1">
      <t>シ</t>
    </rPh>
    <rPh sb="1" eb="2">
      <t>マチ</t>
    </rPh>
    <rPh sb="2" eb="4">
      <t>ホウモン</t>
    </rPh>
    <rPh sb="4" eb="5">
      <t>スウ</t>
    </rPh>
    <phoneticPr fontId="3"/>
  </si>
  <si>
    <t>令和６年度</t>
    <rPh sb="0" eb="2">
      <t>レイワ</t>
    </rPh>
    <rPh sb="3" eb="5">
      <t>ネンド</t>
    </rPh>
    <phoneticPr fontId="5"/>
  </si>
  <si>
    <t>教育旅行</t>
    <rPh sb="0" eb="2">
      <t>キョウイク</t>
    </rPh>
    <rPh sb="2" eb="4">
      <t>リョコウ</t>
    </rPh>
    <phoneticPr fontId="5"/>
  </si>
  <si>
    <t>（円）</t>
    <rPh sb="1" eb="2">
      <t>エン</t>
    </rPh>
    <phoneticPr fontId="5"/>
  </si>
  <si>
    <t>（2）航路利用の場合</t>
    <rPh sb="3" eb="5">
      <t>コウロ</t>
    </rPh>
    <rPh sb="5" eb="7">
      <t>リヨウ</t>
    </rPh>
    <rPh sb="8" eb="10">
      <t>バアイ</t>
    </rPh>
    <phoneticPr fontId="5"/>
  </si>
  <si>
    <t>【教育旅行】</t>
    <rPh sb="1" eb="3">
      <t>キョウイク</t>
    </rPh>
    <rPh sb="3" eb="5">
      <t>リョコウ</t>
    </rPh>
    <phoneticPr fontId="61"/>
  </si>
  <si>
    <t>（１）航空路利用の場合</t>
    <rPh sb="3" eb="6">
      <t>コウクウロ</t>
    </rPh>
    <rPh sb="6" eb="8">
      <t>リヨウ</t>
    </rPh>
    <rPh sb="9" eb="11">
      <t>バアイ</t>
    </rPh>
    <phoneticPr fontId="5"/>
  </si>
  <si>
    <t>　</t>
    <phoneticPr fontId="5"/>
  </si>
  <si>
    <t>運航</t>
    <phoneticPr fontId="5"/>
  </si>
  <si>
    <t>路線</t>
    <rPh sb="0" eb="2">
      <t>ロセン</t>
    </rPh>
    <phoneticPr fontId="5"/>
  </si>
  <si>
    <t>片道
 (One Way)</t>
    <rPh sb="0" eb="1">
      <t>カタ</t>
    </rPh>
    <rPh sb="1" eb="2">
      <t>ミチ</t>
    </rPh>
    <phoneticPr fontId="5"/>
  </si>
  <si>
    <t>A</t>
    <phoneticPr fontId="5"/>
  </si>
  <si>
    <t>ＯＲＣ・ＡＮＡ</t>
    <phoneticPr fontId="5"/>
  </si>
  <si>
    <t>長崎～対馬
(NGS-TSJ)</t>
    <rPh sb="0" eb="2">
      <t>ナガサキ</t>
    </rPh>
    <rPh sb="3" eb="5">
      <t>ツシマ</t>
    </rPh>
    <phoneticPr fontId="5"/>
  </si>
  <si>
    <t>B</t>
    <phoneticPr fontId="5"/>
  </si>
  <si>
    <t>長崎～壱岐
(NGS-IKI)</t>
    <rPh sb="0" eb="2">
      <t>ナガサキ</t>
    </rPh>
    <rPh sb="3" eb="5">
      <t>イキ</t>
    </rPh>
    <phoneticPr fontId="5"/>
  </si>
  <si>
    <t>C</t>
    <phoneticPr fontId="5"/>
  </si>
  <si>
    <t>長崎～福江
(NGS-FUJ)</t>
    <rPh sb="0" eb="2">
      <t>ナガサキ</t>
    </rPh>
    <rPh sb="3" eb="5">
      <t>フクエ</t>
    </rPh>
    <phoneticPr fontId="5"/>
  </si>
  <si>
    <t>D</t>
    <phoneticPr fontId="5"/>
  </si>
  <si>
    <t>福岡～福江
(FUK-FUJ)</t>
    <rPh sb="0" eb="2">
      <t>フクオカ</t>
    </rPh>
    <rPh sb="3" eb="5">
      <t>フクエ</t>
    </rPh>
    <phoneticPr fontId="5"/>
  </si>
  <si>
    <t>E</t>
    <phoneticPr fontId="5"/>
  </si>
  <si>
    <t>福岡～対馬
(FUK-TSJ)</t>
    <rPh sb="0" eb="2">
      <t>フクオカ</t>
    </rPh>
    <rPh sb="3" eb="5">
      <t>ツシマ</t>
    </rPh>
    <phoneticPr fontId="5"/>
  </si>
  <si>
    <t>上段：番号入力　船種　　　中段：区間　　　下段：船種・大人割引額</t>
    <rPh sb="5" eb="7">
      <t>ニュウリョク</t>
    </rPh>
    <rPh sb="8" eb="10">
      <t>センシュ</t>
    </rPh>
    <rPh sb="13" eb="15">
      <t>チュウダン</t>
    </rPh>
    <rPh sb="24" eb="26">
      <t>センシュ</t>
    </rPh>
    <rPh sb="27" eb="29">
      <t>オトナ</t>
    </rPh>
    <phoneticPr fontId="7"/>
  </si>
  <si>
    <t>別表（2）</t>
    <rPh sb="0" eb="2">
      <t>ベッピョウ</t>
    </rPh>
    <phoneticPr fontId="5"/>
  </si>
  <si>
    <t>五島市</t>
    <rPh sb="0" eb="3">
      <t>ゴトウシ</t>
    </rPh>
    <phoneticPr fontId="5"/>
  </si>
  <si>
    <t>新上五島町</t>
    <rPh sb="0" eb="4">
      <t>シンカミゴトウ</t>
    </rPh>
    <rPh sb="4" eb="5">
      <t>チョウ</t>
    </rPh>
    <phoneticPr fontId="5"/>
  </si>
  <si>
    <t>小値賀町</t>
    <rPh sb="0" eb="3">
      <t>オヂカ</t>
    </rPh>
    <rPh sb="3" eb="4">
      <t>チョウ</t>
    </rPh>
    <phoneticPr fontId="5"/>
  </si>
  <si>
    <t>佐世保市</t>
    <rPh sb="0" eb="4">
      <t>サセボシ</t>
    </rPh>
    <phoneticPr fontId="5"/>
  </si>
  <si>
    <t>西海市</t>
    <rPh sb="0" eb="3">
      <t>サイカイシ</t>
    </rPh>
    <phoneticPr fontId="5"/>
  </si>
  <si>
    <t>業者</t>
    <rPh sb="0" eb="2">
      <t>ギョウシャ</t>
    </rPh>
    <phoneticPr fontId="5"/>
  </si>
  <si>
    <t>地域</t>
    <rPh sb="0" eb="2">
      <t>チイキ</t>
    </rPh>
    <phoneticPr fontId="5"/>
  </si>
  <si>
    <t>NO.</t>
    <phoneticPr fontId="5"/>
  </si>
  <si>
    <t>割引運賃</t>
    <rPh sb="0" eb="2">
      <t>ワリビキ</t>
    </rPh>
    <rPh sb="2" eb="4">
      <t>ウンチン</t>
    </rPh>
    <phoneticPr fontId="5"/>
  </si>
  <si>
    <t>現行運賃</t>
    <rPh sb="0" eb="2">
      <t>ゲンコウ</t>
    </rPh>
    <rPh sb="2" eb="4">
      <t>ウンチン</t>
    </rPh>
    <phoneticPr fontId="5"/>
  </si>
  <si>
    <t>助成額</t>
    <rPh sb="0" eb="3">
      <t>ジョセイガク</t>
    </rPh>
    <phoneticPr fontId="5"/>
  </si>
  <si>
    <t>事業者</t>
    <rPh sb="0" eb="3">
      <t>ジギョウシャ</t>
    </rPh>
    <phoneticPr fontId="5"/>
  </si>
  <si>
    <t>船種</t>
    <rPh sb="0" eb="1">
      <t>セン</t>
    </rPh>
    <rPh sb="1" eb="2">
      <t>シュ</t>
    </rPh>
    <phoneticPr fontId="5"/>
  </si>
  <si>
    <t>片道</t>
    <rPh sb="0" eb="2">
      <t>カタミチ</t>
    </rPh>
    <phoneticPr fontId="5"/>
  </si>
  <si>
    <t>往復</t>
    <rPh sb="0" eb="2">
      <t>オウフク</t>
    </rPh>
    <phoneticPr fontId="5"/>
  </si>
  <si>
    <t>大人</t>
    <rPh sb="0" eb="2">
      <t>オトナ</t>
    </rPh>
    <phoneticPr fontId="5"/>
  </si>
  <si>
    <t>中学生以上</t>
    <rPh sb="0" eb="3">
      <t>チュウガクセイ</t>
    </rPh>
    <rPh sb="3" eb="5">
      <t>イジョウ</t>
    </rPh>
    <phoneticPr fontId="5"/>
  </si>
  <si>
    <t>小学生</t>
    <rPh sb="0" eb="3">
      <t>ショウガクセイ</t>
    </rPh>
    <phoneticPr fontId="5"/>
  </si>
  <si>
    <t>五島列島</t>
    <rPh sb="0" eb="2">
      <t>ゴトウ</t>
    </rPh>
    <rPh sb="2" eb="4">
      <t>レットウ</t>
    </rPh>
    <phoneticPr fontId="66"/>
  </si>
  <si>
    <t>九州商船株式会社</t>
    <rPh sb="0" eb="2">
      <t>キュウシュウ</t>
    </rPh>
    <rPh sb="2" eb="4">
      <t>ショウセン</t>
    </rPh>
    <rPh sb="4" eb="8">
      <t>カブシキガイシャ</t>
    </rPh>
    <phoneticPr fontId="5"/>
  </si>
  <si>
    <t>長崎～五島</t>
    <rPh sb="0" eb="2">
      <t>ナガサキ</t>
    </rPh>
    <rPh sb="3" eb="5">
      <t>ゴトウ</t>
    </rPh>
    <phoneticPr fontId="5"/>
  </si>
  <si>
    <t>長崎～福江</t>
    <rPh sb="0" eb="2">
      <t>ナガサキ</t>
    </rPh>
    <rPh sb="3" eb="5">
      <t>フクエ</t>
    </rPh>
    <phoneticPr fontId="5"/>
  </si>
  <si>
    <t>フェリー</t>
    <phoneticPr fontId="5"/>
  </si>
  <si>
    <t>長崎～奈良尾</t>
    <rPh sb="0" eb="2">
      <t>ナガサキ</t>
    </rPh>
    <rPh sb="3" eb="6">
      <t>ナラオ</t>
    </rPh>
    <phoneticPr fontId="5"/>
  </si>
  <si>
    <t>長崎～奈留島</t>
    <rPh sb="0" eb="2">
      <t>ナガサキ</t>
    </rPh>
    <rPh sb="3" eb="5">
      <t>ナル</t>
    </rPh>
    <rPh sb="5" eb="6">
      <t>シマ</t>
    </rPh>
    <phoneticPr fontId="5"/>
  </si>
  <si>
    <t>福江～奈良尾</t>
    <rPh sb="0" eb="2">
      <t>フクエ</t>
    </rPh>
    <rPh sb="3" eb="6">
      <t>ナラオ</t>
    </rPh>
    <phoneticPr fontId="5"/>
  </si>
  <si>
    <t>-</t>
  </si>
  <si>
    <t>福江～奈留島</t>
    <rPh sb="0" eb="2">
      <t>フクエ</t>
    </rPh>
    <rPh sb="3" eb="5">
      <t>ナル</t>
    </rPh>
    <rPh sb="5" eb="6">
      <t>シマ</t>
    </rPh>
    <phoneticPr fontId="5"/>
  </si>
  <si>
    <t>奈良尾～奈留島</t>
    <rPh sb="0" eb="3">
      <t>ナラオ</t>
    </rPh>
    <rPh sb="4" eb="6">
      <t>ナル</t>
    </rPh>
    <rPh sb="6" eb="7">
      <t>シマ</t>
    </rPh>
    <phoneticPr fontId="5"/>
  </si>
  <si>
    <t>佐世保～上五島</t>
    <phoneticPr fontId="5"/>
  </si>
  <si>
    <t>佐世保～有川</t>
    <rPh sb="0" eb="3">
      <t>サセボ</t>
    </rPh>
    <rPh sb="4" eb="6">
      <t>アリカワ</t>
    </rPh>
    <phoneticPr fontId="5"/>
  </si>
  <si>
    <t>佐世保～小値賀</t>
    <rPh sb="0" eb="3">
      <t>サセボ</t>
    </rPh>
    <rPh sb="4" eb="7">
      <t>オヂカ</t>
    </rPh>
    <phoneticPr fontId="5"/>
  </si>
  <si>
    <t>佐世保～宇久平</t>
    <rPh sb="0" eb="3">
      <t>サセボ</t>
    </rPh>
    <rPh sb="4" eb="6">
      <t>ウク</t>
    </rPh>
    <rPh sb="6" eb="7">
      <t>タイラ</t>
    </rPh>
    <phoneticPr fontId="5"/>
  </si>
  <si>
    <t>小値賀～宇久平</t>
    <rPh sb="0" eb="3">
      <t>オヂカ</t>
    </rPh>
    <rPh sb="4" eb="6">
      <t>ウク</t>
    </rPh>
    <rPh sb="6" eb="7">
      <t>ヒラ</t>
    </rPh>
    <phoneticPr fontId="5"/>
  </si>
  <si>
    <t>有川～小値賀</t>
    <rPh sb="0" eb="2">
      <t>アリカワ</t>
    </rPh>
    <rPh sb="3" eb="6">
      <t>オヂカ</t>
    </rPh>
    <phoneticPr fontId="5"/>
  </si>
  <si>
    <t>有川～宇久平</t>
    <rPh sb="0" eb="2">
      <t>アリカワ</t>
    </rPh>
    <rPh sb="3" eb="5">
      <t>ウク</t>
    </rPh>
    <rPh sb="5" eb="6">
      <t>ヒラ</t>
    </rPh>
    <phoneticPr fontId="5"/>
  </si>
  <si>
    <t>高速船</t>
    <phoneticPr fontId="5"/>
  </si>
  <si>
    <t>佐世保～宇久平</t>
    <rPh sb="0" eb="3">
      <t>サセボ</t>
    </rPh>
    <rPh sb="4" eb="6">
      <t>ウク</t>
    </rPh>
    <rPh sb="6" eb="7">
      <t>ヒラ</t>
    </rPh>
    <phoneticPr fontId="5"/>
  </si>
  <si>
    <t>長崎～有川</t>
    <rPh sb="3" eb="5">
      <t>アリカワ</t>
    </rPh>
    <phoneticPr fontId="5"/>
  </si>
  <si>
    <t>野母商船株式会社</t>
    <rPh sb="0" eb="2">
      <t>ノモ</t>
    </rPh>
    <rPh sb="2" eb="4">
      <t>ショウセン</t>
    </rPh>
    <rPh sb="4" eb="8">
      <t>カブシキガイシャ</t>
    </rPh>
    <phoneticPr fontId="5"/>
  </si>
  <si>
    <t>福江～青方～博多</t>
    <rPh sb="0" eb="2">
      <t>フクエ</t>
    </rPh>
    <rPh sb="3" eb="4">
      <t>アオ</t>
    </rPh>
    <rPh sb="4" eb="5">
      <t>カタ</t>
    </rPh>
    <rPh sb="6" eb="8">
      <t>ハカタ</t>
    </rPh>
    <phoneticPr fontId="5"/>
  </si>
  <si>
    <t>博多～宇久</t>
    <rPh sb="0" eb="2">
      <t>ハカタ</t>
    </rPh>
    <rPh sb="3" eb="5">
      <t>ウク</t>
    </rPh>
    <phoneticPr fontId="5"/>
  </si>
  <si>
    <t>博多～小値賀</t>
    <rPh sb="0" eb="2">
      <t>ハカタ</t>
    </rPh>
    <rPh sb="3" eb="6">
      <t>オヂカ</t>
    </rPh>
    <phoneticPr fontId="5"/>
  </si>
  <si>
    <t>博多～青方</t>
    <rPh sb="0" eb="2">
      <t>ハカタ</t>
    </rPh>
    <rPh sb="3" eb="4">
      <t>アオ</t>
    </rPh>
    <rPh sb="4" eb="5">
      <t>カタ</t>
    </rPh>
    <phoneticPr fontId="5"/>
  </si>
  <si>
    <t>博多～奈留</t>
    <rPh sb="0" eb="2">
      <t>ハカタ</t>
    </rPh>
    <rPh sb="3" eb="5">
      <t>ナル</t>
    </rPh>
    <phoneticPr fontId="5"/>
  </si>
  <si>
    <t>博多～福江</t>
    <rPh sb="0" eb="2">
      <t>ハカタ</t>
    </rPh>
    <rPh sb="3" eb="5">
      <t>フクエ</t>
    </rPh>
    <phoneticPr fontId="5"/>
  </si>
  <si>
    <t>宇久～小値賀</t>
    <rPh sb="0" eb="2">
      <t>ウク</t>
    </rPh>
    <rPh sb="3" eb="6">
      <t>オヂカ</t>
    </rPh>
    <phoneticPr fontId="5"/>
  </si>
  <si>
    <t>-</t>
    <phoneticPr fontId="5"/>
  </si>
  <si>
    <t>宇久～青方</t>
    <rPh sb="0" eb="2">
      <t>ウク</t>
    </rPh>
    <rPh sb="3" eb="4">
      <t>アオ</t>
    </rPh>
    <rPh sb="4" eb="5">
      <t>カタ</t>
    </rPh>
    <phoneticPr fontId="5"/>
  </si>
  <si>
    <t>宇久～奈留</t>
    <rPh sb="0" eb="2">
      <t>ウク</t>
    </rPh>
    <rPh sb="3" eb="5">
      <t>ナル</t>
    </rPh>
    <phoneticPr fontId="5"/>
  </si>
  <si>
    <t>宇久～福江</t>
    <rPh sb="0" eb="2">
      <t>ウク</t>
    </rPh>
    <rPh sb="3" eb="5">
      <t>フクエ</t>
    </rPh>
    <phoneticPr fontId="5"/>
  </si>
  <si>
    <t>小値賀～青方</t>
    <rPh sb="0" eb="3">
      <t>オヂカ</t>
    </rPh>
    <rPh sb="4" eb="5">
      <t>アオ</t>
    </rPh>
    <rPh sb="5" eb="6">
      <t>カタ</t>
    </rPh>
    <phoneticPr fontId="5"/>
  </si>
  <si>
    <t>小値賀～奈留</t>
    <rPh sb="0" eb="3">
      <t>オヂカ</t>
    </rPh>
    <rPh sb="4" eb="6">
      <t>ナル</t>
    </rPh>
    <phoneticPr fontId="5"/>
  </si>
  <si>
    <t>小値賀～福江</t>
    <rPh sb="0" eb="3">
      <t>オヂカ</t>
    </rPh>
    <rPh sb="4" eb="6">
      <t>フクエ</t>
    </rPh>
    <phoneticPr fontId="5"/>
  </si>
  <si>
    <t>青方～奈留</t>
    <rPh sb="0" eb="1">
      <t>アオ</t>
    </rPh>
    <rPh sb="1" eb="2">
      <t>カタ</t>
    </rPh>
    <rPh sb="3" eb="5">
      <t>ナル</t>
    </rPh>
    <phoneticPr fontId="5"/>
  </si>
  <si>
    <t>青方～福江</t>
    <rPh sb="0" eb="1">
      <t>アオ</t>
    </rPh>
    <rPh sb="1" eb="2">
      <t>カタ</t>
    </rPh>
    <rPh sb="3" eb="5">
      <t>フクエ</t>
    </rPh>
    <phoneticPr fontId="5"/>
  </si>
  <si>
    <t>奈留～福江</t>
    <rPh sb="0" eb="2">
      <t>ナル</t>
    </rPh>
    <rPh sb="3" eb="5">
      <t>フクエ</t>
    </rPh>
    <phoneticPr fontId="5"/>
  </si>
  <si>
    <t>五島産業汽船株式会社</t>
    <rPh sb="0" eb="2">
      <t>ゴトウ</t>
    </rPh>
    <rPh sb="2" eb="4">
      <t>サンギョウ</t>
    </rPh>
    <rPh sb="4" eb="6">
      <t>キセン</t>
    </rPh>
    <rPh sb="6" eb="10">
      <t>カブシキガイシャ</t>
    </rPh>
    <phoneticPr fontId="5"/>
  </si>
  <si>
    <t>鯛ノ浦～長崎</t>
    <rPh sb="0" eb="1">
      <t>タイ</t>
    </rPh>
    <rPh sb="2" eb="3">
      <t>ウラ</t>
    </rPh>
    <rPh sb="4" eb="6">
      <t>ナガサキ</t>
    </rPh>
    <phoneticPr fontId="5"/>
  </si>
  <si>
    <t>五島旅客船株式会社</t>
    <rPh sb="5" eb="9">
      <t>カブシキガイシャ</t>
    </rPh>
    <phoneticPr fontId="5"/>
  </si>
  <si>
    <t>郷ノ首～福江</t>
  </si>
  <si>
    <t>郷ノ首～若松</t>
    <rPh sb="0" eb="1">
      <t>ゴウ</t>
    </rPh>
    <rPh sb="2" eb="3">
      <t>クビ</t>
    </rPh>
    <rPh sb="4" eb="6">
      <t>ワカマツ</t>
    </rPh>
    <phoneticPr fontId="5"/>
  </si>
  <si>
    <t>郷ノ首～土井浦</t>
    <rPh sb="0" eb="1">
      <t>ゴウ</t>
    </rPh>
    <rPh sb="2" eb="3">
      <t>クビ</t>
    </rPh>
    <rPh sb="4" eb="6">
      <t>ドイ</t>
    </rPh>
    <rPh sb="6" eb="7">
      <t>ウラ</t>
    </rPh>
    <phoneticPr fontId="5"/>
  </si>
  <si>
    <t>郷ノ首～奈留</t>
    <rPh sb="0" eb="1">
      <t>ゴウ</t>
    </rPh>
    <rPh sb="2" eb="3">
      <t>クビ</t>
    </rPh>
    <rPh sb="4" eb="6">
      <t>ナル</t>
    </rPh>
    <phoneticPr fontId="5"/>
  </si>
  <si>
    <t>郷ノ首～福江</t>
    <rPh sb="0" eb="1">
      <t>ゴウ</t>
    </rPh>
    <rPh sb="2" eb="3">
      <t>クビ</t>
    </rPh>
    <rPh sb="4" eb="6">
      <t>フクエ</t>
    </rPh>
    <phoneticPr fontId="5"/>
  </si>
  <si>
    <t>若松～土井首</t>
    <rPh sb="0" eb="2">
      <t>ワカマツ</t>
    </rPh>
    <rPh sb="3" eb="5">
      <t>ドイ</t>
    </rPh>
    <rPh sb="5" eb="6">
      <t>クビ</t>
    </rPh>
    <phoneticPr fontId="5"/>
  </si>
  <si>
    <t>若松～奈留</t>
    <rPh sb="0" eb="2">
      <t>ワカマツ</t>
    </rPh>
    <rPh sb="3" eb="5">
      <t>ナル</t>
    </rPh>
    <phoneticPr fontId="5"/>
  </si>
  <si>
    <t>若松～福江</t>
    <rPh sb="0" eb="2">
      <t>ワカマツ</t>
    </rPh>
    <rPh sb="3" eb="5">
      <t>フクエ</t>
    </rPh>
    <phoneticPr fontId="5"/>
  </si>
  <si>
    <t>土井浦～奈留</t>
    <rPh sb="0" eb="2">
      <t>ドイ</t>
    </rPh>
    <rPh sb="2" eb="3">
      <t>ウラ</t>
    </rPh>
    <rPh sb="4" eb="6">
      <t>ナル</t>
    </rPh>
    <phoneticPr fontId="5"/>
  </si>
  <si>
    <t>土井浦～福江</t>
    <rPh sb="0" eb="2">
      <t>ドイ</t>
    </rPh>
    <rPh sb="2" eb="3">
      <t>ウラ</t>
    </rPh>
    <rPh sb="4" eb="6">
      <t>フクエ</t>
    </rPh>
    <phoneticPr fontId="5"/>
  </si>
  <si>
    <t>有限会社木口汽船</t>
    <rPh sb="0" eb="4">
      <t>ユウゲンガイシャ</t>
    </rPh>
    <phoneticPr fontId="5"/>
  </si>
  <si>
    <t>久賀～福江～椛島</t>
    <rPh sb="6" eb="8">
      <t>カバシマ</t>
    </rPh>
    <phoneticPr fontId="5"/>
  </si>
  <si>
    <t>奥浦～田の浦</t>
    <rPh sb="0" eb="1">
      <t>オク</t>
    </rPh>
    <rPh sb="1" eb="2">
      <t>ウラ</t>
    </rPh>
    <rPh sb="3" eb="4">
      <t>タ</t>
    </rPh>
    <rPh sb="5" eb="6">
      <t>ウラ</t>
    </rPh>
    <phoneticPr fontId="5"/>
  </si>
  <si>
    <t>福江～田の浦</t>
    <rPh sb="0" eb="2">
      <t>フクエ</t>
    </rPh>
    <rPh sb="3" eb="4">
      <t>タ</t>
    </rPh>
    <rPh sb="5" eb="6">
      <t>ウラ</t>
    </rPh>
    <phoneticPr fontId="5"/>
  </si>
  <si>
    <t>福江～本窯</t>
    <rPh sb="0" eb="2">
      <t>フクエ</t>
    </rPh>
    <rPh sb="3" eb="4">
      <t>モト</t>
    </rPh>
    <rPh sb="4" eb="5">
      <t>カマ</t>
    </rPh>
    <phoneticPr fontId="5"/>
  </si>
  <si>
    <t>福江～伊福貴</t>
    <rPh sb="0" eb="2">
      <t>フクエ</t>
    </rPh>
    <rPh sb="3" eb="4">
      <t>イ</t>
    </rPh>
    <rPh sb="4" eb="5">
      <t>フク</t>
    </rPh>
    <rPh sb="5" eb="6">
      <t>キ</t>
    </rPh>
    <phoneticPr fontId="5"/>
  </si>
  <si>
    <t>本窯～伊福貴</t>
    <rPh sb="0" eb="1">
      <t>モト</t>
    </rPh>
    <rPh sb="1" eb="2">
      <t>カマ</t>
    </rPh>
    <rPh sb="3" eb="4">
      <t>イ</t>
    </rPh>
    <rPh sb="4" eb="5">
      <t>フク</t>
    </rPh>
    <rPh sb="5" eb="6">
      <t>キ</t>
    </rPh>
    <phoneticPr fontId="5"/>
  </si>
  <si>
    <t>有限会社黄島海運</t>
    <rPh sb="0" eb="4">
      <t>ユウゲンガイシャ</t>
    </rPh>
    <phoneticPr fontId="5"/>
  </si>
  <si>
    <t>黄島～福江</t>
  </si>
  <si>
    <t>福江～黄島</t>
    <rPh sb="0" eb="2">
      <t>フクエ</t>
    </rPh>
    <rPh sb="3" eb="4">
      <t>キ</t>
    </rPh>
    <rPh sb="4" eb="5">
      <t>シマ</t>
    </rPh>
    <phoneticPr fontId="5"/>
  </si>
  <si>
    <t>福江～赤島</t>
    <rPh sb="0" eb="2">
      <t>フクエ</t>
    </rPh>
    <rPh sb="3" eb="4">
      <t>アカ</t>
    </rPh>
    <rPh sb="4" eb="5">
      <t>シマ</t>
    </rPh>
    <phoneticPr fontId="5"/>
  </si>
  <si>
    <t>赤島～黄島</t>
    <rPh sb="0" eb="1">
      <t>アカ</t>
    </rPh>
    <rPh sb="1" eb="2">
      <t>シマ</t>
    </rPh>
    <rPh sb="3" eb="4">
      <t>キ</t>
    </rPh>
    <rPh sb="4" eb="5">
      <t>シマ</t>
    </rPh>
    <phoneticPr fontId="5"/>
  </si>
  <si>
    <t>嵯峨島旅客船有限会社</t>
    <rPh sb="6" eb="10">
      <t>ユウゲンガイシャ</t>
    </rPh>
    <phoneticPr fontId="5"/>
  </si>
  <si>
    <t>崎戸商船株式会社</t>
    <rPh sb="4" eb="8">
      <t>カブシキガイシャ</t>
    </rPh>
    <phoneticPr fontId="5"/>
  </si>
  <si>
    <t>友住～佐世保</t>
  </si>
  <si>
    <t>友住～平島</t>
    <rPh sb="0" eb="1">
      <t>トモ</t>
    </rPh>
    <rPh sb="1" eb="2">
      <t>ス</t>
    </rPh>
    <rPh sb="3" eb="5">
      <t>ヒラシマ</t>
    </rPh>
    <phoneticPr fontId="5"/>
  </si>
  <si>
    <t>友住～江島</t>
    <rPh sb="0" eb="1">
      <t>トモ</t>
    </rPh>
    <rPh sb="1" eb="2">
      <t>ス</t>
    </rPh>
    <rPh sb="3" eb="4">
      <t>エ</t>
    </rPh>
    <rPh sb="4" eb="5">
      <t>シマ</t>
    </rPh>
    <phoneticPr fontId="5"/>
  </si>
  <si>
    <t>友住～崎戸</t>
    <rPh sb="0" eb="1">
      <t>トモ</t>
    </rPh>
    <rPh sb="1" eb="2">
      <t>ス</t>
    </rPh>
    <rPh sb="3" eb="5">
      <t>サキト</t>
    </rPh>
    <phoneticPr fontId="5"/>
  </si>
  <si>
    <t>友住～佐世保</t>
    <rPh sb="0" eb="1">
      <t>トモ</t>
    </rPh>
    <rPh sb="1" eb="2">
      <t>ス</t>
    </rPh>
    <rPh sb="3" eb="6">
      <t>サセボ</t>
    </rPh>
    <phoneticPr fontId="5"/>
  </si>
  <si>
    <t>奈留島～前島</t>
    <rPh sb="0" eb="2">
      <t>ナル</t>
    </rPh>
    <rPh sb="2" eb="3">
      <t>シマ</t>
    </rPh>
    <phoneticPr fontId="5"/>
  </si>
  <si>
    <t>奈留島～笠松</t>
    <rPh sb="0" eb="2">
      <t>ナル</t>
    </rPh>
    <rPh sb="2" eb="3">
      <t>シマ</t>
    </rPh>
    <rPh sb="4" eb="6">
      <t>カサマツ</t>
    </rPh>
    <phoneticPr fontId="5"/>
  </si>
  <si>
    <t>奈留島～前島</t>
    <rPh sb="0" eb="2">
      <t>ナル</t>
    </rPh>
    <rPh sb="2" eb="3">
      <t>シマ</t>
    </rPh>
    <rPh sb="4" eb="6">
      <t>マエシマ</t>
    </rPh>
    <phoneticPr fontId="5"/>
  </si>
  <si>
    <t>笠松～前島</t>
    <rPh sb="0" eb="2">
      <t>カサマツ</t>
    </rPh>
    <rPh sb="3" eb="5">
      <t>マエシマ</t>
    </rPh>
    <phoneticPr fontId="5"/>
  </si>
  <si>
    <t>小値賀町</t>
  </si>
  <si>
    <t>笛吹～大島・野﨑</t>
    <phoneticPr fontId="5"/>
  </si>
  <si>
    <t>笛吹～大島</t>
    <rPh sb="0" eb="1">
      <t>フエ</t>
    </rPh>
    <rPh sb="1" eb="2">
      <t>フ</t>
    </rPh>
    <rPh sb="3" eb="5">
      <t>オオシマ</t>
    </rPh>
    <phoneticPr fontId="5"/>
  </si>
  <si>
    <t>笛吹～六島</t>
    <rPh sb="0" eb="1">
      <t>フエ</t>
    </rPh>
    <rPh sb="1" eb="2">
      <t>フ</t>
    </rPh>
    <rPh sb="3" eb="4">
      <t>ロク</t>
    </rPh>
    <rPh sb="4" eb="5">
      <t>シマ</t>
    </rPh>
    <phoneticPr fontId="5"/>
  </si>
  <si>
    <t>笛吹～野崎</t>
    <rPh sb="0" eb="1">
      <t>フエ</t>
    </rPh>
    <rPh sb="1" eb="2">
      <t>フ</t>
    </rPh>
    <rPh sb="3" eb="5">
      <t>ノザキ</t>
    </rPh>
    <phoneticPr fontId="5"/>
  </si>
  <si>
    <t>柳～納島</t>
    <rPh sb="0" eb="1">
      <t>ヤナギ</t>
    </rPh>
    <phoneticPr fontId="5"/>
  </si>
  <si>
    <t>神浦～柳</t>
  </si>
  <si>
    <t>神浦～寺島</t>
    <rPh sb="0" eb="1">
      <t>カミ</t>
    </rPh>
    <rPh sb="1" eb="2">
      <t>ウラ</t>
    </rPh>
    <rPh sb="3" eb="5">
      <t>テラシマ</t>
    </rPh>
    <phoneticPr fontId="5"/>
  </si>
  <si>
    <t>神浦～柳</t>
    <rPh sb="0" eb="1">
      <t>カミ</t>
    </rPh>
    <rPh sb="1" eb="2">
      <t>ウラ</t>
    </rPh>
    <rPh sb="3" eb="4">
      <t>ヤナギ</t>
    </rPh>
    <phoneticPr fontId="5"/>
  </si>
  <si>
    <t>寺島～柳</t>
    <rPh sb="0" eb="2">
      <t>テラシマ</t>
    </rPh>
    <rPh sb="3" eb="4">
      <t>ヤナギ</t>
    </rPh>
    <phoneticPr fontId="5"/>
  </si>
  <si>
    <t>壱岐島</t>
    <rPh sb="0" eb="2">
      <t>イキ</t>
    </rPh>
    <rPh sb="2" eb="3">
      <t>シマ</t>
    </rPh>
    <phoneticPr fontId="66"/>
  </si>
  <si>
    <t>大島～郷ノ浦</t>
  </si>
  <si>
    <t>大島～長島</t>
    <rPh sb="0" eb="2">
      <t>オオシマ</t>
    </rPh>
    <rPh sb="3" eb="5">
      <t>ナガシマ</t>
    </rPh>
    <phoneticPr fontId="5"/>
  </si>
  <si>
    <t>大島～原島</t>
    <rPh sb="0" eb="2">
      <t>オオシマ</t>
    </rPh>
    <rPh sb="3" eb="5">
      <t>ハラシマ</t>
    </rPh>
    <phoneticPr fontId="5"/>
  </si>
  <si>
    <t>大島～渡良浦</t>
    <rPh sb="0" eb="2">
      <t>オオシマ</t>
    </rPh>
    <rPh sb="3" eb="4">
      <t>ワタ</t>
    </rPh>
    <rPh sb="4" eb="5">
      <t>ヨ</t>
    </rPh>
    <rPh sb="5" eb="6">
      <t>ウラ</t>
    </rPh>
    <phoneticPr fontId="5"/>
  </si>
  <si>
    <t>大島～郷ノ浦</t>
    <rPh sb="0" eb="2">
      <t>オオシマ</t>
    </rPh>
    <rPh sb="3" eb="4">
      <t>ゴウ</t>
    </rPh>
    <rPh sb="5" eb="6">
      <t>ウラ</t>
    </rPh>
    <phoneticPr fontId="5"/>
  </si>
  <si>
    <t>長島～原島</t>
    <rPh sb="0" eb="2">
      <t>ナガシマ</t>
    </rPh>
    <rPh sb="3" eb="4">
      <t>ハラ</t>
    </rPh>
    <rPh sb="4" eb="5">
      <t>シマ</t>
    </rPh>
    <phoneticPr fontId="5"/>
  </si>
  <si>
    <t>長島～渡良浦</t>
    <rPh sb="0" eb="2">
      <t>ナガシマ</t>
    </rPh>
    <rPh sb="3" eb="4">
      <t>ワタ</t>
    </rPh>
    <rPh sb="4" eb="5">
      <t>ヨ</t>
    </rPh>
    <rPh sb="5" eb="6">
      <t>ウラ</t>
    </rPh>
    <phoneticPr fontId="5"/>
  </si>
  <si>
    <t>長島～郷ノ浦</t>
    <rPh sb="0" eb="2">
      <t>ナガシマ</t>
    </rPh>
    <rPh sb="3" eb="4">
      <t>ゴウ</t>
    </rPh>
    <rPh sb="5" eb="6">
      <t>ウラ</t>
    </rPh>
    <phoneticPr fontId="5"/>
  </si>
  <si>
    <t>原島～渡良浦</t>
    <rPh sb="0" eb="2">
      <t>ハラシマ</t>
    </rPh>
    <rPh sb="3" eb="4">
      <t>ワタ</t>
    </rPh>
    <rPh sb="4" eb="5">
      <t>ヨ</t>
    </rPh>
    <rPh sb="5" eb="6">
      <t>ウラ</t>
    </rPh>
    <phoneticPr fontId="5"/>
  </si>
  <si>
    <t>原島～郷ノ浦</t>
    <rPh sb="0" eb="1">
      <t>ハラ</t>
    </rPh>
    <rPh sb="1" eb="2">
      <t>シマ</t>
    </rPh>
    <rPh sb="3" eb="4">
      <t>ゴウ</t>
    </rPh>
    <rPh sb="5" eb="6">
      <t>ウラ</t>
    </rPh>
    <phoneticPr fontId="5"/>
  </si>
  <si>
    <t>渡良浦～郷ノ浦</t>
    <rPh sb="0" eb="1">
      <t>ワタ</t>
    </rPh>
    <rPh sb="1" eb="2">
      <t>ヨ</t>
    </rPh>
    <rPh sb="2" eb="3">
      <t>ウラ</t>
    </rPh>
    <rPh sb="4" eb="5">
      <t>ゴウ</t>
    </rPh>
    <rPh sb="6" eb="7">
      <t>ウラ</t>
    </rPh>
    <phoneticPr fontId="5"/>
  </si>
  <si>
    <t>九州郵船株式会社</t>
    <rPh sb="0" eb="2">
      <t>キュウシュウ</t>
    </rPh>
    <rPh sb="2" eb="4">
      <t>ユウセン</t>
    </rPh>
    <rPh sb="4" eb="8">
      <t>カブシキガイシャ</t>
    </rPh>
    <phoneticPr fontId="5"/>
  </si>
  <si>
    <t>博多～壱岐～対馬</t>
    <rPh sb="0" eb="2">
      <t>ハカタ</t>
    </rPh>
    <rPh sb="3" eb="5">
      <t>イキ</t>
    </rPh>
    <rPh sb="6" eb="8">
      <t>ツシマ</t>
    </rPh>
    <phoneticPr fontId="5"/>
  </si>
  <si>
    <t>博多～壱岐</t>
    <rPh sb="0" eb="2">
      <t>ハカタ</t>
    </rPh>
    <rPh sb="3" eb="5">
      <t>イキ</t>
    </rPh>
    <phoneticPr fontId="5"/>
  </si>
  <si>
    <t>印通寺～唐津</t>
    <rPh sb="4" eb="6">
      <t>カラツ</t>
    </rPh>
    <phoneticPr fontId="5"/>
  </si>
  <si>
    <t>壱岐島・対馬</t>
    <rPh sb="0" eb="2">
      <t>イキ</t>
    </rPh>
    <rPh sb="2" eb="3">
      <t>シマ</t>
    </rPh>
    <rPh sb="4" eb="6">
      <t>ツシマ</t>
    </rPh>
    <phoneticPr fontId="66"/>
  </si>
  <si>
    <t>壱岐～対馬</t>
    <rPh sb="0" eb="2">
      <t>イキ</t>
    </rPh>
    <rPh sb="3" eb="5">
      <t>ツシマ</t>
    </rPh>
    <phoneticPr fontId="5"/>
  </si>
  <si>
    <t>対馬</t>
    <rPh sb="0" eb="2">
      <t>ツシマ</t>
    </rPh>
    <phoneticPr fontId="66"/>
  </si>
  <si>
    <t>博多～対馬</t>
    <rPh sb="0" eb="2">
      <t>ハカタ</t>
    </rPh>
    <rPh sb="3" eb="5">
      <t>ツシマ</t>
    </rPh>
    <phoneticPr fontId="5"/>
  </si>
  <si>
    <t>博多～比田勝</t>
  </si>
  <si>
    <t>博多～比田勝</t>
    <rPh sb="3" eb="4">
      <t>ヒ</t>
    </rPh>
    <rPh sb="4" eb="5">
      <t>タ</t>
    </rPh>
    <rPh sb="5" eb="6">
      <t>カ</t>
    </rPh>
    <phoneticPr fontId="5"/>
  </si>
  <si>
    <t>ジェットフォイル</t>
    <phoneticPr fontId="5"/>
  </si>
  <si>
    <t>仁位～長板浦</t>
    <rPh sb="3" eb="4">
      <t>ナガ</t>
    </rPh>
    <rPh sb="4" eb="5">
      <t>イタ</t>
    </rPh>
    <rPh sb="5" eb="6">
      <t>ウラ</t>
    </rPh>
    <phoneticPr fontId="5"/>
  </si>
  <si>
    <t>仁位～卯麦</t>
    <rPh sb="0" eb="1">
      <t>ジン</t>
    </rPh>
    <rPh sb="1" eb="2">
      <t>クライ</t>
    </rPh>
    <rPh sb="3" eb="4">
      <t>ウ</t>
    </rPh>
    <rPh sb="4" eb="5">
      <t>ムギ</t>
    </rPh>
    <phoneticPr fontId="5"/>
  </si>
  <si>
    <t>　</t>
  </si>
  <si>
    <t>仁位～佐志賀</t>
    <rPh sb="0" eb="1">
      <t>ジン</t>
    </rPh>
    <rPh sb="1" eb="2">
      <t>クライ</t>
    </rPh>
    <rPh sb="3" eb="4">
      <t>サ</t>
    </rPh>
    <rPh sb="4" eb="6">
      <t>シガ</t>
    </rPh>
    <phoneticPr fontId="5"/>
  </si>
  <si>
    <t>仁位～嵯峨</t>
    <rPh sb="0" eb="1">
      <t>ジン</t>
    </rPh>
    <rPh sb="1" eb="2">
      <t>クライ</t>
    </rPh>
    <rPh sb="3" eb="5">
      <t>サガ</t>
    </rPh>
    <phoneticPr fontId="5"/>
  </si>
  <si>
    <t>仁位～貝鮒</t>
    <rPh sb="0" eb="1">
      <t>ジン</t>
    </rPh>
    <rPh sb="1" eb="2">
      <t>クライ</t>
    </rPh>
    <rPh sb="3" eb="4">
      <t>カイ</t>
    </rPh>
    <rPh sb="4" eb="5">
      <t>フナ</t>
    </rPh>
    <phoneticPr fontId="5"/>
  </si>
  <si>
    <t>仁位～水崎</t>
    <rPh sb="0" eb="1">
      <t>ジン</t>
    </rPh>
    <rPh sb="1" eb="2">
      <t>クライ</t>
    </rPh>
    <rPh sb="3" eb="4">
      <t>ミズ</t>
    </rPh>
    <rPh sb="4" eb="5">
      <t>サキ</t>
    </rPh>
    <phoneticPr fontId="5"/>
  </si>
  <si>
    <t>仁位～加志々</t>
    <rPh sb="0" eb="1">
      <t>ジン</t>
    </rPh>
    <rPh sb="1" eb="2">
      <t>クライ</t>
    </rPh>
    <rPh sb="3" eb="4">
      <t>クワ</t>
    </rPh>
    <rPh sb="4" eb="5">
      <t>ココロザシ</t>
    </rPh>
    <phoneticPr fontId="5"/>
  </si>
  <si>
    <t>仁位～長板浦</t>
    <rPh sb="0" eb="1">
      <t>ジン</t>
    </rPh>
    <rPh sb="1" eb="2">
      <t>クライ</t>
    </rPh>
    <rPh sb="3" eb="4">
      <t>ナガ</t>
    </rPh>
    <rPh sb="4" eb="5">
      <t>イタ</t>
    </rPh>
    <rPh sb="5" eb="6">
      <t>ウラ</t>
    </rPh>
    <phoneticPr fontId="5"/>
  </si>
  <si>
    <t>卯麦～佐志賀</t>
    <rPh sb="3" eb="4">
      <t>サ</t>
    </rPh>
    <rPh sb="4" eb="6">
      <t>シガ</t>
    </rPh>
    <phoneticPr fontId="5"/>
  </si>
  <si>
    <t>卯麦～嵯峨</t>
    <rPh sb="3" eb="5">
      <t>サガ</t>
    </rPh>
    <phoneticPr fontId="5"/>
  </si>
  <si>
    <t>卯麦～貝鮒</t>
    <rPh sb="3" eb="4">
      <t>カイ</t>
    </rPh>
    <rPh sb="4" eb="5">
      <t>フナ</t>
    </rPh>
    <phoneticPr fontId="5"/>
  </si>
  <si>
    <t>卯麦～水崎</t>
    <rPh sb="3" eb="4">
      <t>ミズ</t>
    </rPh>
    <rPh sb="4" eb="5">
      <t>サキ</t>
    </rPh>
    <phoneticPr fontId="5"/>
  </si>
  <si>
    <t>卯麦～加志々</t>
    <rPh sb="3" eb="4">
      <t>クワ</t>
    </rPh>
    <rPh sb="4" eb="5">
      <t>ココロザシ</t>
    </rPh>
    <phoneticPr fontId="5"/>
  </si>
  <si>
    <t>卯麦～長板浦</t>
    <rPh sb="3" eb="4">
      <t>ナガ</t>
    </rPh>
    <rPh sb="4" eb="5">
      <t>イタ</t>
    </rPh>
    <rPh sb="5" eb="6">
      <t>ウラ</t>
    </rPh>
    <phoneticPr fontId="5"/>
  </si>
  <si>
    <t>佐志賀～嵯峨</t>
    <rPh sb="4" eb="6">
      <t>サガ</t>
    </rPh>
    <phoneticPr fontId="5"/>
  </si>
  <si>
    <t>佐志賀～貝鮒</t>
    <rPh sb="4" eb="5">
      <t>カイ</t>
    </rPh>
    <rPh sb="5" eb="6">
      <t>フナ</t>
    </rPh>
    <phoneticPr fontId="5"/>
  </si>
  <si>
    <t>佐志賀～水崎</t>
    <rPh sb="4" eb="5">
      <t>ミズ</t>
    </rPh>
    <rPh sb="5" eb="6">
      <t>サキ</t>
    </rPh>
    <phoneticPr fontId="5"/>
  </si>
  <si>
    <t>佐志賀～加志々</t>
    <rPh sb="4" eb="5">
      <t>クワ</t>
    </rPh>
    <rPh sb="5" eb="6">
      <t>ココロザシ</t>
    </rPh>
    <phoneticPr fontId="5"/>
  </si>
  <si>
    <t>佐志賀～長板浦</t>
    <rPh sb="4" eb="5">
      <t>ナガ</t>
    </rPh>
    <rPh sb="5" eb="6">
      <t>イタ</t>
    </rPh>
    <rPh sb="6" eb="7">
      <t>ウラ</t>
    </rPh>
    <phoneticPr fontId="5"/>
  </si>
  <si>
    <t>嵯峨～貝鮒</t>
    <rPh sb="3" eb="4">
      <t>カイ</t>
    </rPh>
    <rPh sb="4" eb="5">
      <t>フナ</t>
    </rPh>
    <phoneticPr fontId="5"/>
  </si>
  <si>
    <t>嵯峨～水崎</t>
    <rPh sb="3" eb="4">
      <t>ミズ</t>
    </rPh>
    <rPh sb="4" eb="5">
      <t>サキ</t>
    </rPh>
    <phoneticPr fontId="5"/>
  </si>
  <si>
    <t>嵯峨～加志々</t>
    <rPh sb="3" eb="4">
      <t>クワ</t>
    </rPh>
    <rPh sb="4" eb="5">
      <t>ココロザシ</t>
    </rPh>
    <phoneticPr fontId="5"/>
  </si>
  <si>
    <t>嵯峨～長板浦</t>
    <rPh sb="3" eb="4">
      <t>ナガ</t>
    </rPh>
    <rPh sb="4" eb="5">
      <t>イタ</t>
    </rPh>
    <rPh sb="5" eb="6">
      <t>ウラ</t>
    </rPh>
    <phoneticPr fontId="5"/>
  </si>
  <si>
    <t>貝鮒～水崎</t>
    <rPh sb="3" eb="4">
      <t>ミズ</t>
    </rPh>
    <rPh sb="4" eb="5">
      <t>サキ</t>
    </rPh>
    <phoneticPr fontId="5"/>
  </si>
  <si>
    <t>貝鮒～加志々</t>
    <rPh sb="3" eb="4">
      <t>クワ</t>
    </rPh>
    <rPh sb="4" eb="5">
      <t>ココロザシ</t>
    </rPh>
    <phoneticPr fontId="5"/>
  </si>
  <si>
    <t>貝鮒～長板浦</t>
    <rPh sb="3" eb="4">
      <t>ナガ</t>
    </rPh>
    <rPh sb="4" eb="5">
      <t>イタ</t>
    </rPh>
    <rPh sb="5" eb="6">
      <t>ウラ</t>
    </rPh>
    <phoneticPr fontId="5"/>
  </si>
  <si>
    <t>水崎～加志々</t>
    <phoneticPr fontId="5"/>
  </si>
  <si>
    <t>水崎～長板浦</t>
    <rPh sb="3" eb="4">
      <t>ナガ</t>
    </rPh>
    <rPh sb="4" eb="5">
      <t>イタ</t>
    </rPh>
    <rPh sb="5" eb="6">
      <t>ウラ</t>
    </rPh>
    <phoneticPr fontId="5"/>
  </si>
  <si>
    <t>加志々～長板浦</t>
    <rPh sb="4" eb="5">
      <t>ナガ</t>
    </rPh>
    <rPh sb="5" eb="6">
      <t>イタ</t>
    </rPh>
    <rPh sb="6" eb="7">
      <t>ウラ</t>
    </rPh>
    <phoneticPr fontId="5"/>
  </si>
  <si>
    <t>別表（2）</t>
    <rPh sb="0" eb="2">
      <t>ベッピョウ</t>
    </rPh>
    <phoneticPr fontId="60"/>
  </si>
  <si>
    <t>（３）要綱第２条に定める各交付条件などの旅行内容や販売促進費（割引額）等が</t>
    <rPh sb="3" eb="5">
      <t>ヨウコウ</t>
    </rPh>
    <rPh sb="5" eb="6">
      <t>ダイ</t>
    </rPh>
    <rPh sb="7" eb="8">
      <t>ジョウ</t>
    </rPh>
    <rPh sb="9" eb="10">
      <t>サダ</t>
    </rPh>
    <rPh sb="12" eb="13">
      <t>カク</t>
    </rPh>
    <rPh sb="13" eb="15">
      <t>コウフ</t>
    </rPh>
    <rPh sb="15" eb="17">
      <t>ジョウケン</t>
    </rPh>
    <rPh sb="20" eb="22">
      <t>リョコウ</t>
    </rPh>
    <rPh sb="22" eb="24">
      <t>ナイヨウ</t>
    </rPh>
    <rPh sb="25" eb="27">
      <t>ハンバイ</t>
    </rPh>
    <rPh sb="27" eb="29">
      <t>ソクシン</t>
    </rPh>
    <rPh sb="29" eb="30">
      <t>ヒ</t>
    </rPh>
    <rPh sb="31" eb="34">
      <t>ワリビキガク</t>
    </rPh>
    <rPh sb="35" eb="36">
      <t>トウ</t>
    </rPh>
    <phoneticPr fontId="3"/>
  </si>
  <si>
    <t>　　記載された企画書やパンフレット等</t>
    <phoneticPr fontId="3"/>
  </si>
  <si>
    <t>販売促進費（割引助成額）</t>
    <rPh sb="0" eb="2">
      <t>ハンバイ</t>
    </rPh>
    <rPh sb="2" eb="4">
      <t>ソクシン</t>
    </rPh>
    <rPh sb="4" eb="5">
      <t>ヒ</t>
    </rPh>
    <rPh sb="6" eb="8">
      <t>ワリビキ</t>
    </rPh>
    <rPh sb="8" eb="10">
      <t>ジョセイ</t>
    </rPh>
    <rPh sb="10" eb="11">
      <t>ガク</t>
    </rPh>
    <phoneticPr fontId="3"/>
  </si>
  <si>
    <t>販売促進費
（割引助成額）</t>
    <rPh sb="0" eb="2">
      <t>ハンバイ</t>
    </rPh>
    <rPh sb="2" eb="4">
      <t>ソクシン</t>
    </rPh>
    <rPh sb="4" eb="5">
      <t>ヒ</t>
    </rPh>
    <rPh sb="7" eb="9">
      <t>ワリビキ</t>
    </rPh>
    <rPh sb="9" eb="12">
      <t>ジョセイガク</t>
    </rPh>
    <phoneticPr fontId="5"/>
  </si>
  <si>
    <t>販売促進費
×参加人数</t>
    <rPh sb="7" eb="9">
      <t>サンカ</t>
    </rPh>
    <phoneticPr fontId="7"/>
  </si>
  <si>
    <t>販売促進費</t>
    <rPh sb="0" eb="2">
      <t>ハンバイ</t>
    </rPh>
    <rPh sb="2" eb="4">
      <t>ソクシン</t>
    </rPh>
    <rPh sb="4" eb="5">
      <t>ヒ</t>
    </rPh>
    <phoneticPr fontId="7"/>
  </si>
  <si>
    <t>販売促進費</t>
    <rPh sb="0" eb="2">
      <t>ハンバイ</t>
    </rPh>
    <rPh sb="2" eb="4">
      <t>ソクシン</t>
    </rPh>
    <rPh sb="4" eb="5">
      <t>ヒ</t>
    </rPh>
    <phoneticPr fontId="5"/>
  </si>
  <si>
    <t>販売促進費
（一人当たり）</t>
    <rPh sb="0" eb="2">
      <t>ハンバイ</t>
    </rPh>
    <rPh sb="2" eb="4">
      <t>ソクシン</t>
    </rPh>
    <rPh sb="4" eb="5">
      <t>ヒ</t>
    </rPh>
    <rPh sb="7" eb="9">
      <t>ヒトリ</t>
    </rPh>
    <rPh sb="9" eb="10">
      <t>ア</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</si>
</sst>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Red]\-#,##0\ "/>
    <numFmt numFmtId="177" formatCode="[$-411]ggge&quot;年&quot;m&quot;月&quot;d&quot;日&quot;;@"/>
    <numFmt numFmtId="178" formatCode="#,##0_ "/>
    <numFmt numFmtId="179" formatCode="#,##0_);[Red]\(#,##0\)"/>
  </numFmts>
  <fonts count="68"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3"/>
      <charset val="128"/>
      <scheme val="minor"/>
    </font>
    <font>
      <sz val="6"/>
      <name val="ＭＳ Ｐゴシック"/>
      <family val="2"/>
      <charset val="128"/>
      <scheme val="minor"/>
    </font>
    <font>
      <sz val="9"/>
      <color theme="1"/>
      <name val="ＭＳ Ｐゴシック"/>
      <family val="3"/>
      <charset val="128"/>
      <scheme val="minor"/>
    </font>
    <font>
      <sz val="6"/>
      <name val="ＭＳ Ｐゴシック"/>
      <family val="3"/>
      <charset val="128"/>
    </font>
    <font>
      <sz val="12"/>
      <color theme="1"/>
      <name val="HGPｺﾞｼｯｸM"/>
      <family val="3"/>
      <charset val="128"/>
    </font>
    <font>
      <sz val="6"/>
      <name val="ＭＳ Ｐゴシック"/>
      <family val="3"/>
      <charset val="128"/>
      <scheme val="minor"/>
    </font>
    <font>
      <b/>
      <sz val="14"/>
      <color theme="1"/>
      <name val="HGPｺﾞｼｯｸM"/>
      <family val="3"/>
      <charset val="128"/>
    </font>
    <font>
      <sz val="11"/>
      <color theme="1"/>
      <name val="HGPｺﾞｼｯｸM"/>
      <family val="3"/>
      <charset val="128"/>
    </font>
    <font>
      <b/>
      <sz val="16"/>
      <color theme="1"/>
      <name val="HGPｺﾞｼｯｸM"/>
      <family val="3"/>
      <charset val="128"/>
    </font>
    <font>
      <sz val="11"/>
      <color theme="1"/>
      <name val="BIZ UDPゴシック"/>
      <family val="3"/>
      <charset val="128"/>
    </font>
    <font>
      <b/>
      <sz val="11"/>
      <color theme="1"/>
      <name val="BIZ UDPゴシック"/>
      <family val="3"/>
      <charset val="128"/>
    </font>
    <font>
      <sz val="12"/>
      <color theme="1"/>
      <name val="BIZ UDPゴシック"/>
      <family val="3"/>
      <charset val="128"/>
    </font>
    <font>
      <b/>
      <u/>
      <sz val="11"/>
      <color theme="1"/>
      <name val="BIZ UDPゴシック"/>
      <family val="3"/>
      <charset val="128"/>
    </font>
    <font>
      <sz val="14"/>
      <color theme="1"/>
      <name val="BIZ UDPゴシック"/>
      <family val="3"/>
      <charset val="128"/>
    </font>
    <font>
      <sz val="9"/>
      <color theme="1"/>
      <name val="BIZ UDPゴシック"/>
      <family val="3"/>
      <charset val="128"/>
    </font>
    <font>
      <sz val="11"/>
      <name val="BIZ UDPゴシック"/>
      <family val="3"/>
      <charset val="128"/>
    </font>
    <font>
      <b/>
      <sz val="14"/>
      <color theme="1"/>
      <name val="BIZ UDPゴシック"/>
      <family val="3"/>
      <charset val="128"/>
    </font>
    <font>
      <b/>
      <sz val="11"/>
      <name val="BIZ UDPゴシック"/>
      <family val="3"/>
      <charset val="128"/>
    </font>
    <font>
      <sz val="16"/>
      <color theme="1"/>
      <name val="BIZ UDPゴシック"/>
      <family val="3"/>
      <charset val="128"/>
    </font>
    <font>
      <sz val="22"/>
      <color theme="1"/>
      <name val="BIZ UDPゴシック"/>
      <family val="3"/>
      <charset val="128"/>
    </font>
    <font>
      <b/>
      <sz val="11"/>
      <color theme="0"/>
      <name val="BIZ UDPゴシック"/>
      <family val="3"/>
      <charset val="128"/>
    </font>
    <font>
      <sz val="8"/>
      <color theme="1"/>
      <name val="BIZ UDPゴシック"/>
      <family val="3"/>
      <charset val="128"/>
    </font>
    <font>
      <b/>
      <sz val="16"/>
      <color rgb="FF333333"/>
      <name val="メイリオ"/>
      <family val="3"/>
      <charset val="128"/>
    </font>
    <font>
      <sz val="12"/>
      <color rgb="FFFF0000"/>
      <name val="BIZ UDPゴシック"/>
      <family val="3"/>
      <charset val="128"/>
    </font>
    <font>
      <b/>
      <sz val="20"/>
      <color theme="1"/>
      <name val="BIZ UDPゴシック"/>
      <family val="3"/>
      <charset val="128"/>
    </font>
    <font>
      <sz val="12"/>
      <color theme="1"/>
      <name val="BIZ UDP明朝 Medium"/>
      <family val="1"/>
      <charset val="128"/>
    </font>
    <font>
      <b/>
      <sz val="12"/>
      <color rgb="FFFF0000"/>
      <name val="BIZ UDP明朝 Medium"/>
      <family val="1"/>
      <charset val="128"/>
    </font>
    <font>
      <b/>
      <sz val="12"/>
      <color theme="1"/>
      <name val="BIZ UDP明朝 Medium"/>
      <family val="1"/>
      <charset val="128"/>
    </font>
    <font>
      <sz val="12"/>
      <color rgb="FFFF0000"/>
      <name val="BIZ UDP明朝 Medium"/>
      <family val="1"/>
      <charset val="128"/>
    </font>
    <font>
      <b/>
      <sz val="11"/>
      <name val="BIZ UDP明朝 Medium"/>
      <family val="1"/>
      <charset val="128"/>
    </font>
    <font>
      <sz val="11"/>
      <color theme="1"/>
      <name val="BIZ UDP明朝 Medium"/>
      <family val="1"/>
      <charset val="128"/>
    </font>
    <font>
      <b/>
      <sz val="11"/>
      <color theme="0"/>
      <name val="BIZ UDP明朝 Medium"/>
      <family val="1"/>
      <charset val="128"/>
    </font>
    <font>
      <sz val="9"/>
      <color theme="1"/>
      <name val="BIZ UDP明朝 Medium"/>
      <family val="1"/>
      <charset val="128"/>
    </font>
    <font>
      <sz val="10"/>
      <color theme="1"/>
      <name val="BIZ UDP明朝 Medium"/>
      <family val="1"/>
      <charset val="128"/>
    </font>
    <font>
      <sz val="8"/>
      <color theme="1"/>
      <name val="BIZ UDP明朝 Medium"/>
      <family val="1"/>
      <charset val="128"/>
    </font>
    <font>
      <b/>
      <sz val="18"/>
      <color rgb="FFFF0000"/>
      <name val="BIZ UDPゴシック"/>
      <family val="3"/>
      <charset val="128"/>
    </font>
    <font>
      <sz val="8"/>
      <color theme="1"/>
      <name val="HGPｺﾞｼｯｸM"/>
      <family val="3"/>
      <charset val="128"/>
    </font>
    <font>
      <sz val="10"/>
      <color rgb="FFFF0000"/>
      <name val="BIZ UDP明朝 Medium"/>
      <family val="1"/>
      <charset val="128"/>
    </font>
    <font>
      <sz val="11"/>
      <name val="BIZ UDP明朝 Medium"/>
      <family val="1"/>
      <charset val="128"/>
    </font>
    <font>
      <sz val="11"/>
      <color rgb="FFFF0000"/>
      <name val="BIZ UDP明朝 Medium"/>
      <family val="1"/>
      <charset val="128"/>
    </font>
    <font>
      <sz val="10"/>
      <name val="BIZ UDP明朝 Medium"/>
      <family val="1"/>
      <charset val="128"/>
    </font>
    <font>
      <strike/>
      <sz val="11"/>
      <color rgb="FFFF0000"/>
      <name val="BIZ UDP明朝 Medium"/>
      <family val="1"/>
      <charset val="128"/>
    </font>
    <font>
      <u/>
      <sz val="11"/>
      <color theme="10"/>
      <name val="ＭＳ Ｐゴシック"/>
      <family val="2"/>
      <charset val="128"/>
      <scheme val="minor"/>
    </font>
    <font>
      <u/>
      <sz val="11"/>
      <color theme="10"/>
      <name val="BIZ UDP明朝 Medium"/>
      <family val="1"/>
      <charset val="128"/>
    </font>
    <font>
      <sz val="11"/>
      <color indexed="81"/>
      <name val="ＭＳ Ｐゴシック"/>
      <family val="3"/>
      <charset val="128"/>
    </font>
    <font>
      <sz val="11"/>
      <color indexed="81"/>
      <name val="BIZ UDP明朝 Medium"/>
      <family val="1"/>
      <charset val="128"/>
    </font>
    <font>
      <b/>
      <u/>
      <sz val="11"/>
      <color theme="1"/>
      <name val="BIZ UDP明朝 Medium"/>
      <family val="1"/>
      <charset val="128"/>
    </font>
    <font>
      <sz val="14"/>
      <color theme="1"/>
      <name val="BIZ UDP明朝 Medium"/>
      <family val="1"/>
      <charset val="128"/>
    </font>
    <font>
      <b/>
      <sz val="11"/>
      <color theme="1"/>
      <name val="BIZ UDP明朝 Medium"/>
      <family val="1"/>
      <charset val="128"/>
    </font>
    <font>
      <b/>
      <sz val="11"/>
      <color indexed="81"/>
      <name val="BIZ UDPゴシック"/>
      <family val="3"/>
      <charset val="128"/>
    </font>
    <font>
      <sz val="18"/>
      <color rgb="FFFF0000"/>
      <name val="BIZ UDPゴシック"/>
      <family val="3"/>
      <charset val="128"/>
    </font>
    <font>
      <sz val="14"/>
      <name val="HG丸ｺﾞｼｯｸM-PRO"/>
      <family val="3"/>
      <charset val="128"/>
    </font>
    <font>
      <sz val="11"/>
      <name val="HG丸ｺﾞｼｯｸM-PRO"/>
      <family val="3"/>
      <charset val="128"/>
    </font>
    <font>
      <b/>
      <sz val="14"/>
      <name val="BIZ UDPゴシック"/>
      <family val="3"/>
      <charset val="128"/>
    </font>
    <font>
      <b/>
      <sz val="16"/>
      <name val="HG丸ｺﾞｼｯｸM-PRO"/>
      <family val="3"/>
      <charset val="128"/>
    </font>
    <font>
      <sz val="9"/>
      <name val="HG丸ｺﾞｼｯｸM-PRO"/>
      <family val="3"/>
      <charset val="128"/>
    </font>
    <font>
      <b/>
      <sz val="14"/>
      <name val="HG丸ｺﾞｼｯｸM-PRO"/>
      <family val="3"/>
      <charset val="128"/>
    </font>
    <font>
      <b/>
      <sz val="16"/>
      <name val="BIZ UDPゴシック"/>
      <family val="3"/>
      <charset val="128"/>
    </font>
    <font>
      <b/>
      <sz val="16"/>
      <color theme="1"/>
      <name val="ＭＳ Ｐゴシック"/>
      <family val="3"/>
      <charset val="128"/>
      <scheme val="minor"/>
    </font>
    <font>
      <b/>
      <sz val="16"/>
      <name val="ＭＳ Ｐゴシック"/>
      <family val="3"/>
      <charset val="128"/>
    </font>
    <font>
      <sz val="16"/>
      <name val="BIZ UDPゴシック"/>
      <family val="3"/>
      <charset val="128"/>
    </font>
    <font>
      <sz val="14"/>
      <name val="BIZ UDPゴシック"/>
      <family val="3"/>
      <charset val="128"/>
    </font>
    <font>
      <sz val="11"/>
      <name val="ＭＳ Ｐゴシック"/>
      <family val="3"/>
      <charset val="128"/>
    </font>
    <font>
      <sz val="10"/>
      <name val="HG丸ｺﾞｼｯｸM-PRO"/>
      <family val="3"/>
      <charset val="128"/>
    </font>
    <font>
      <b/>
      <sz val="11"/>
      <color indexed="9"/>
      <name val="ＭＳ Ｐゴシック"/>
      <family val="3"/>
      <charset val="128"/>
    </font>
    <font>
      <sz val="12"/>
      <name val="HG丸ｺﾞｼｯｸM-PRO"/>
      <family val="3"/>
      <charset val="128"/>
    </font>
  </fonts>
  <fills count="13">
    <fill>
      <patternFill patternType="none"/>
    </fill>
    <fill>
      <patternFill patternType="gray125"/>
    </fill>
    <fill>
      <patternFill patternType="solid">
        <fgColor theme="0" tint="-4.9989318521683403E-2"/>
        <bgColor indexed="64"/>
      </patternFill>
    </fill>
    <fill>
      <patternFill patternType="solid">
        <fgColor rgb="FFCCECFF"/>
        <bgColor indexed="64"/>
      </patternFill>
    </fill>
    <fill>
      <patternFill patternType="solid">
        <fgColor rgb="FFFFFFCC"/>
        <bgColor indexed="64"/>
      </patternFill>
    </fill>
    <fill>
      <patternFill patternType="solid">
        <fgColor theme="0"/>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rgb="FFFEFAF8"/>
        <bgColor indexed="64"/>
      </patternFill>
    </fill>
    <fill>
      <patternFill patternType="solid">
        <fgColor theme="1"/>
        <bgColor indexed="64"/>
      </patternFill>
    </fill>
    <fill>
      <patternFill patternType="solid">
        <fgColor rgb="FFFFFF00"/>
        <bgColor indexed="64"/>
      </patternFill>
    </fill>
  </fills>
  <borders count="184">
    <border>
      <left/>
      <right/>
      <top/>
      <bottom/>
      <diagonal/>
    </border>
    <border>
      <left/>
      <right/>
      <top/>
      <bottom style="medium">
        <color indexed="64"/>
      </bottom>
      <diagonal/>
    </border>
    <border>
      <left style="medium">
        <color indexed="64"/>
      </left>
      <right/>
      <top/>
      <bottom/>
      <diagonal/>
    </border>
    <border>
      <left style="medium">
        <color auto="1"/>
      </left>
      <right/>
      <top style="medium">
        <color auto="1"/>
      </top>
      <bottom/>
      <diagonal/>
    </border>
    <border>
      <left/>
      <right style="medium">
        <color auto="1"/>
      </right>
      <top style="medium">
        <color indexed="64"/>
      </top>
      <bottom/>
      <diagonal/>
    </border>
    <border>
      <left/>
      <right/>
      <top style="medium">
        <color indexed="64"/>
      </top>
      <bottom/>
      <diagonal/>
    </border>
    <border>
      <left/>
      <right style="thin">
        <color auto="1"/>
      </right>
      <top style="medium">
        <color indexed="64"/>
      </top>
      <bottom/>
      <diagonal/>
    </border>
    <border>
      <left style="thin">
        <color indexed="64"/>
      </left>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auto="1"/>
      </bottom>
      <diagonal/>
    </border>
    <border>
      <left/>
      <right/>
      <top/>
      <bottom style="thin">
        <color indexed="64"/>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thin">
        <color auto="1"/>
      </right>
      <top style="thin">
        <color auto="1"/>
      </top>
      <bottom style="thin">
        <color auto="1"/>
      </bottom>
      <diagonal/>
    </border>
    <border>
      <left style="medium">
        <color auto="1"/>
      </left>
      <right/>
      <top/>
      <bottom style="medium">
        <color auto="1"/>
      </bottom>
      <diagonal/>
    </border>
    <border>
      <left/>
      <right style="medium">
        <color indexed="64"/>
      </right>
      <top/>
      <bottom style="medium">
        <color indexed="64"/>
      </bottom>
      <diagonal/>
    </border>
    <border>
      <left/>
      <right style="thin">
        <color auto="1"/>
      </right>
      <top/>
      <bottom style="medium">
        <color indexed="64"/>
      </bottom>
      <diagonal/>
    </border>
    <border>
      <left style="thin">
        <color indexed="64"/>
      </left>
      <right/>
      <top/>
      <bottom style="medium">
        <color indexed="64"/>
      </bottom>
      <diagonal/>
    </border>
    <border>
      <left style="thin">
        <color indexed="64"/>
      </left>
      <right/>
      <top/>
      <bottom/>
      <diagonal/>
    </border>
    <border>
      <left/>
      <right style="thin">
        <color indexed="64"/>
      </right>
      <top/>
      <bottom/>
      <diagonal/>
    </border>
    <border>
      <left style="thin">
        <color auto="1"/>
      </left>
      <right style="thin">
        <color auto="1"/>
      </right>
      <top style="thin">
        <color auto="1"/>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right style="medium">
        <color indexed="64"/>
      </right>
      <top/>
      <bottom/>
      <diagonal/>
    </border>
    <border>
      <left style="medium">
        <color indexed="64"/>
      </left>
      <right/>
      <top/>
      <bottom style="dashed">
        <color indexed="64"/>
      </bottom>
      <diagonal/>
    </border>
    <border>
      <left style="medium">
        <color indexed="64"/>
      </left>
      <right style="thin">
        <color indexed="64"/>
      </right>
      <top/>
      <bottom style="dashed">
        <color indexed="64"/>
      </bottom>
      <diagonal/>
    </border>
    <border>
      <left style="medium">
        <color indexed="64"/>
      </left>
      <right style="thin">
        <color indexed="64"/>
      </right>
      <top style="dashed">
        <color indexed="64"/>
      </top>
      <bottom/>
      <diagonal/>
    </border>
    <border>
      <left/>
      <right style="medium">
        <color auto="1"/>
      </right>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top/>
      <bottom style="thin">
        <color auto="1"/>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hair">
        <color indexed="64"/>
      </right>
      <top/>
      <bottom style="hair">
        <color indexed="64"/>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
      <left style="thin">
        <color indexed="64"/>
      </left>
      <right style="hair">
        <color indexed="64"/>
      </right>
      <top style="hair">
        <color indexed="64"/>
      </top>
      <bottom style="hair">
        <color indexed="64"/>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medium">
        <color indexed="64"/>
      </left>
      <right style="medium">
        <color indexed="64"/>
      </right>
      <top/>
      <bottom style="medium">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style="hair">
        <color indexed="64"/>
      </top>
      <bottom style="thin">
        <color indexed="64"/>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style="thin">
        <color auto="1"/>
      </right>
      <top/>
      <bottom/>
      <diagonal/>
    </border>
    <border>
      <left style="medium">
        <color indexed="64"/>
      </left>
      <right style="thin">
        <color auto="1"/>
      </right>
      <top/>
      <bottom/>
      <diagonal/>
    </border>
    <border>
      <left style="medium">
        <color indexed="64"/>
      </left>
      <right style="medium">
        <color indexed="64"/>
      </right>
      <top style="medium">
        <color indexed="64"/>
      </top>
      <bottom style="thin">
        <color indexed="64"/>
      </bottom>
      <diagonal/>
    </border>
    <border>
      <left style="thin">
        <color auto="1"/>
      </left>
      <right style="thin">
        <color auto="1"/>
      </right>
      <top/>
      <bottom style="thin">
        <color auto="1"/>
      </bottom>
      <diagonal/>
    </border>
    <border>
      <left style="medium">
        <color indexed="64"/>
      </left>
      <right style="medium">
        <color indexed="64"/>
      </right>
      <top/>
      <bottom style="thin">
        <color indexed="64"/>
      </bottom>
      <diagonal/>
    </border>
    <border>
      <left/>
      <right style="thin">
        <color indexed="64"/>
      </right>
      <top style="thin">
        <color indexed="64"/>
      </top>
      <bottom/>
      <diagonal/>
    </border>
    <border>
      <left style="thin">
        <color auto="1"/>
      </left>
      <right style="medium">
        <color indexed="64"/>
      </right>
      <top/>
      <bottom style="medium">
        <color indexed="64"/>
      </bottom>
      <diagonal/>
    </border>
    <border>
      <left style="thin">
        <color auto="1"/>
      </left>
      <right style="medium">
        <color indexed="64"/>
      </right>
      <top/>
      <bottom/>
      <diagonal/>
    </border>
    <border>
      <left style="hair">
        <color auto="1"/>
      </left>
      <right style="thin">
        <color auto="1"/>
      </right>
      <top style="hair">
        <color auto="1"/>
      </top>
      <bottom/>
      <diagonal/>
    </border>
    <border>
      <left style="hair">
        <color indexed="64"/>
      </left>
      <right/>
      <top/>
      <bottom style="medium">
        <color indexed="64"/>
      </bottom>
      <diagonal/>
    </border>
    <border>
      <left style="thin">
        <color indexed="64"/>
      </left>
      <right style="thin">
        <color indexed="64"/>
      </right>
      <top/>
      <bottom style="hair">
        <color indexed="64"/>
      </bottom>
      <diagonal/>
    </border>
    <border>
      <left style="medium">
        <color indexed="64"/>
      </left>
      <right/>
      <top style="thin">
        <color auto="1"/>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double">
        <color auto="1"/>
      </bottom>
      <diagonal/>
    </border>
    <border>
      <left style="hair">
        <color auto="1"/>
      </left>
      <right style="hair">
        <color auto="1"/>
      </right>
      <top style="hair">
        <color auto="1"/>
      </top>
      <bottom style="double">
        <color auto="1"/>
      </bottom>
      <diagonal/>
    </border>
    <border>
      <left style="hair">
        <color auto="1"/>
      </left>
      <right style="thin">
        <color auto="1"/>
      </right>
      <top style="hair">
        <color auto="1"/>
      </top>
      <bottom style="double">
        <color auto="1"/>
      </bottom>
      <diagonal/>
    </border>
    <border>
      <left style="hair">
        <color auto="1"/>
      </left>
      <right/>
      <top style="hair">
        <color auto="1"/>
      </top>
      <bottom style="hair">
        <color auto="1"/>
      </bottom>
      <diagonal/>
    </border>
    <border>
      <left/>
      <right/>
      <top style="hair">
        <color auto="1"/>
      </top>
      <bottom style="hair">
        <color auto="1"/>
      </bottom>
      <diagonal/>
    </border>
    <border>
      <left style="hair">
        <color auto="1"/>
      </left>
      <right/>
      <top style="hair">
        <color auto="1"/>
      </top>
      <bottom style="thin">
        <color indexed="64"/>
      </bottom>
      <diagonal/>
    </border>
    <border>
      <left style="thin">
        <color indexed="64"/>
      </left>
      <right style="medium">
        <color indexed="64"/>
      </right>
      <top style="medium">
        <color indexed="64"/>
      </top>
      <bottom/>
      <diagonal/>
    </border>
    <border>
      <left style="hair">
        <color auto="1"/>
      </left>
      <right style="medium">
        <color indexed="64"/>
      </right>
      <top style="medium">
        <color indexed="64"/>
      </top>
      <bottom style="hair">
        <color auto="1"/>
      </bottom>
      <diagonal/>
    </border>
    <border>
      <left style="medium">
        <color auto="1"/>
      </left>
      <right style="hair">
        <color auto="1"/>
      </right>
      <top style="medium">
        <color auto="1"/>
      </top>
      <bottom style="hair">
        <color auto="1"/>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hair">
        <color auto="1"/>
      </left>
      <right style="medium">
        <color auto="1"/>
      </right>
      <top style="hair">
        <color auto="1"/>
      </top>
      <bottom style="medium">
        <color auto="1"/>
      </bottom>
      <diagonal/>
    </border>
    <border>
      <left style="medium">
        <color auto="1"/>
      </left>
      <right style="hair">
        <color auto="1"/>
      </right>
      <top style="hair">
        <color auto="1"/>
      </top>
      <bottom style="medium">
        <color auto="1"/>
      </bottom>
      <diagonal/>
    </border>
    <border>
      <left style="medium">
        <color auto="1"/>
      </left>
      <right style="medium">
        <color auto="1"/>
      </right>
      <top style="medium">
        <color auto="1"/>
      </top>
      <bottom style="medium">
        <color auto="1"/>
      </bottom>
      <diagonal/>
    </border>
    <border>
      <left style="hair">
        <color auto="1"/>
      </left>
      <right style="hair">
        <color auto="1"/>
      </right>
      <top style="medium">
        <color auto="1"/>
      </top>
      <bottom style="hair">
        <color auto="1"/>
      </bottom>
      <diagonal/>
    </border>
    <border>
      <left style="hair">
        <color indexed="64"/>
      </left>
      <right style="hair">
        <color indexed="64"/>
      </right>
      <top style="hair">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hair">
        <color auto="1"/>
      </right>
      <top style="medium">
        <color auto="1"/>
      </top>
      <bottom style="hair">
        <color auto="1"/>
      </bottom>
      <diagonal/>
    </border>
    <border>
      <left style="hair">
        <color auto="1"/>
      </left>
      <right/>
      <top style="medium">
        <color auto="1"/>
      </top>
      <bottom style="hair">
        <color auto="1"/>
      </bottom>
      <diagonal/>
    </border>
    <border>
      <left style="hair">
        <color indexed="64"/>
      </left>
      <right style="thin">
        <color indexed="64"/>
      </right>
      <top style="medium">
        <color indexed="64"/>
      </top>
      <bottom style="hair">
        <color indexed="64"/>
      </bottom>
      <diagonal/>
    </border>
    <border>
      <left/>
      <right/>
      <top style="medium">
        <color auto="1"/>
      </top>
      <bottom style="hair">
        <color auto="1"/>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medium">
        <color indexed="64"/>
      </left>
      <right style="thin">
        <color indexed="64"/>
      </right>
      <top style="hair">
        <color indexed="64"/>
      </top>
      <bottom style="hair">
        <color indexed="64"/>
      </bottom>
      <diagonal/>
    </border>
    <border>
      <left/>
      <right/>
      <top/>
      <bottom style="hair">
        <color indexed="64"/>
      </bottom>
      <diagonal/>
    </border>
    <border>
      <left style="medium">
        <color indexed="64"/>
      </left>
      <right style="medium">
        <color indexed="64"/>
      </right>
      <top/>
      <bottom/>
      <diagonal/>
    </border>
    <border>
      <left/>
      <right/>
      <top style="hair">
        <color indexed="64"/>
      </top>
      <bottom/>
      <diagonal/>
    </border>
    <border>
      <left style="thin">
        <color indexed="64"/>
      </left>
      <right/>
      <top/>
      <bottom style="hair">
        <color indexed="64"/>
      </bottom>
      <diagonal/>
    </border>
    <border>
      <left style="hair">
        <color indexed="64"/>
      </left>
      <right style="medium">
        <color indexed="64"/>
      </right>
      <top style="hair">
        <color indexed="64"/>
      </top>
      <bottom/>
      <diagonal/>
    </border>
    <border>
      <left style="medium">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style="hair">
        <color indexed="64"/>
      </left>
      <right/>
      <top style="hair">
        <color indexed="64"/>
      </top>
      <bottom/>
      <diagonal/>
    </border>
    <border>
      <left style="hair">
        <color indexed="64"/>
      </left>
      <right style="hair">
        <color indexed="64"/>
      </right>
      <top/>
      <bottom style="medium">
        <color indexed="64"/>
      </bottom>
      <diagonal/>
    </border>
    <border>
      <left style="hair">
        <color auto="1"/>
      </left>
      <right style="medium">
        <color auto="1"/>
      </right>
      <top/>
      <bottom style="medium">
        <color auto="1"/>
      </bottom>
      <diagonal/>
    </border>
    <border>
      <left/>
      <right/>
      <top style="thin">
        <color indexed="64"/>
      </top>
      <bottom/>
      <diagonal/>
    </border>
    <border>
      <left style="medium">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medium">
        <color indexed="64"/>
      </right>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thin">
        <color indexed="64"/>
      </left>
      <right style="thin">
        <color indexed="64"/>
      </right>
      <top style="hair">
        <color indexed="64"/>
      </top>
      <bottom/>
      <diagonal/>
    </border>
    <border>
      <left style="medium">
        <color indexed="64"/>
      </left>
      <right style="hair">
        <color auto="1"/>
      </right>
      <top style="medium">
        <color auto="1"/>
      </top>
      <bottom/>
      <diagonal/>
    </border>
    <border>
      <left style="medium">
        <color indexed="64"/>
      </left>
      <right style="hair">
        <color indexed="64"/>
      </right>
      <top/>
      <bottom/>
      <diagonal/>
    </border>
    <border>
      <left/>
      <right style="hair">
        <color indexed="64"/>
      </right>
      <top/>
      <bottom style="hair">
        <color indexed="64"/>
      </bottom>
      <diagonal/>
    </border>
    <border>
      <left style="medium">
        <color auto="1"/>
      </left>
      <right style="hair">
        <color auto="1"/>
      </right>
      <top/>
      <bottom style="medium">
        <color auto="1"/>
      </bottom>
      <diagonal/>
    </border>
    <border>
      <left style="medium">
        <color indexed="64"/>
      </left>
      <right style="hair">
        <color indexed="64"/>
      </right>
      <top style="hair">
        <color indexed="64"/>
      </top>
      <bottom/>
      <diagonal/>
    </border>
    <border>
      <left style="hair">
        <color indexed="64"/>
      </left>
      <right style="hair">
        <color indexed="64"/>
      </right>
      <top/>
      <bottom/>
      <diagonal/>
    </border>
    <border>
      <left style="hair">
        <color indexed="64"/>
      </left>
      <right style="medium">
        <color indexed="64"/>
      </right>
      <top/>
      <bottom/>
      <diagonal/>
    </border>
    <border>
      <left style="medium">
        <color indexed="64"/>
      </left>
      <right style="medium">
        <color indexed="64"/>
      </right>
      <top/>
      <bottom style="hair">
        <color indexed="64"/>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hair">
        <color auto="1"/>
      </left>
      <right style="hair">
        <color auto="1"/>
      </right>
      <top style="medium">
        <color indexed="64"/>
      </top>
      <bottom style="double">
        <color indexed="64"/>
      </bottom>
      <diagonal/>
    </border>
    <border>
      <left style="hair">
        <color auto="1"/>
      </left>
      <right style="medium">
        <color indexed="64"/>
      </right>
      <top style="medium">
        <color indexed="64"/>
      </top>
      <bottom style="double">
        <color indexed="64"/>
      </bottom>
      <diagonal/>
    </border>
    <border>
      <left style="medium">
        <color auto="1"/>
      </left>
      <right style="hair">
        <color auto="1"/>
      </right>
      <top style="medium">
        <color indexed="64"/>
      </top>
      <bottom style="double">
        <color indexed="64"/>
      </bottom>
      <diagonal/>
    </border>
    <border>
      <left/>
      <right style="hair">
        <color auto="1"/>
      </right>
      <top style="medium">
        <color indexed="64"/>
      </top>
      <bottom style="double">
        <color indexed="64"/>
      </bottom>
      <diagonal/>
    </border>
    <border>
      <left style="medium">
        <color auto="1"/>
      </left>
      <right/>
      <top style="medium">
        <color auto="1"/>
      </top>
      <bottom style="double">
        <color indexed="64"/>
      </bottom>
      <diagonal/>
    </border>
    <border>
      <left style="hair">
        <color auto="1"/>
      </left>
      <right/>
      <top style="medium">
        <color indexed="64"/>
      </top>
      <bottom style="double">
        <color indexed="64"/>
      </bottom>
      <diagonal/>
    </border>
    <border>
      <left style="thin">
        <color indexed="64"/>
      </left>
      <right style="hair">
        <color auto="1"/>
      </right>
      <top style="medium">
        <color indexed="64"/>
      </top>
      <bottom style="double">
        <color indexed="64"/>
      </bottom>
      <diagonal/>
    </border>
    <border>
      <left style="hair">
        <color indexed="64"/>
      </left>
      <right style="medium">
        <color indexed="64"/>
      </right>
      <top style="hair">
        <color indexed="64"/>
      </top>
      <bottom style="thin">
        <color indexed="64"/>
      </bottom>
      <diagonal/>
    </border>
    <border>
      <left style="thin">
        <color indexed="64"/>
      </left>
      <right style="hair">
        <color indexed="64"/>
      </right>
      <top/>
      <bottom style="medium">
        <color indexed="64"/>
      </bottom>
      <diagonal/>
    </border>
    <border>
      <left/>
      <right style="hair">
        <color indexed="64"/>
      </right>
      <top/>
      <bottom style="medium">
        <color indexed="64"/>
      </bottom>
      <diagonal/>
    </border>
    <border>
      <left/>
      <right style="hair">
        <color indexed="64"/>
      </right>
      <top style="hair">
        <color indexed="64"/>
      </top>
      <bottom style="thin">
        <color indexed="64"/>
      </bottom>
      <diagonal/>
    </border>
    <border>
      <left style="thin">
        <color indexed="64"/>
      </left>
      <right style="hair">
        <color indexed="64"/>
      </right>
      <top/>
      <bottom/>
      <diagonal/>
    </border>
    <border>
      <left style="medium">
        <color auto="1"/>
      </left>
      <right/>
      <top style="medium">
        <color auto="1"/>
      </top>
      <bottom style="hair">
        <color auto="1"/>
      </bottom>
      <diagonal/>
    </border>
    <border>
      <left/>
      <right style="medium">
        <color auto="1"/>
      </right>
      <top style="medium">
        <color auto="1"/>
      </top>
      <bottom style="hair">
        <color auto="1"/>
      </bottom>
      <diagonal/>
    </border>
    <border>
      <left style="medium">
        <color auto="1"/>
      </left>
      <right/>
      <top style="hair">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style="medium">
        <color auto="1"/>
      </right>
      <top style="hair">
        <color auto="1"/>
      </top>
      <bottom style="medium">
        <color auto="1"/>
      </bottom>
      <diagonal/>
    </border>
    <border>
      <left/>
      <right style="hair">
        <color auto="1"/>
      </right>
      <top style="medium">
        <color auto="1"/>
      </top>
      <bottom style="hair">
        <color auto="1"/>
      </bottom>
      <diagonal/>
    </border>
    <border>
      <left/>
      <right style="hair">
        <color indexed="64"/>
      </right>
      <top style="hair">
        <color indexed="64"/>
      </top>
      <bottom style="hair">
        <color indexed="64"/>
      </bottom>
      <diagonal/>
    </border>
    <border>
      <left style="medium">
        <color indexed="64"/>
      </left>
      <right/>
      <top/>
      <bottom style="thin">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Dashed">
        <color auto="1"/>
      </left>
      <right/>
      <top style="mediumDashed">
        <color auto="1"/>
      </top>
      <bottom/>
      <diagonal/>
    </border>
    <border>
      <left/>
      <right/>
      <top style="mediumDashed">
        <color auto="1"/>
      </top>
      <bottom/>
      <diagonal/>
    </border>
    <border>
      <left/>
      <right style="mediumDashed">
        <color auto="1"/>
      </right>
      <top style="mediumDashed">
        <color auto="1"/>
      </top>
      <bottom/>
      <diagonal/>
    </border>
    <border>
      <left style="mediumDashed">
        <color auto="1"/>
      </left>
      <right/>
      <top/>
      <bottom/>
      <diagonal/>
    </border>
    <border>
      <left/>
      <right style="mediumDashed">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Dashed">
        <color auto="1"/>
      </left>
      <right/>
      <top/>
      <bottom style="mediumDashed">
        <color auto="1"/>
      </bottom>
      <diagonal/>
    </border>
    <border>
      <left/>
      <right/>
      <top/>
      <bottom style="mediumDashed">
        <color auto="1"/>
      </bottom>
      <diagonal/>
    </border>
    <border>
      <left/>
      <right style="mediumDashed">
        <color auto="1"/>
      </right>
      <top/>
      <bottom style="mediumDashed">
        <color auto="1"/>
      </bottom>
      <diagonal/>
    </border>
    <border>
      <left style="mediumDashed">
        <color rgb="FFFF0000"/>
      </left>
      <right/>
      <top style="mediumDashed">
        <color rgb="FFFF0000"/>
      </top>
      <bottom/>
      <diagonal/>
    </border>
    <border>
      <left/>
      <right/>
      <top style="mediumDashed">
        <color rgb="FFFF0000"/>
      </top>
      <bottom/>
      <diagonal/>
    </border>
    <border>
      <left/>
      <right style="mediumDashed">
        <color rgb="FFFF0000"/>
      </right>
      <top style="mediumDashed">
        <color rgb="FFFF0000"/>
      </top>
      <bottom/>
      <diagonal/>
    </border>
    <border>
      <left style="mediumDashed">
        <color rgb="FFFF0000"/>
      </left>
      <right/>
      <top/>
      <bottom/>
      <diagonal/>
    </border>
    <border>
      <left/>
      <right style="mediumDashed">
        <color rgb="FFFF0000"/>
      </right>
      <top/>
      <bottom/>
      <diagonal/>
    </border>
    <border>
      <left style="mediumDashed">
        <color rgb="FFFF0000"/>
      </left>
      <right/>
      <top/>
      <bottom style="mediumDashed">
        <color rgb="FFFF0000"/>
      </bottom>
      <diagonal/>
    </border>
    <border>
      <left/>
      <right/>
      <top/>
      <bottom style="mediumDashed">
        <color rgb="FFFF0000"/>
      </bottom>
      <diagonal/>
    </border>
    <border>
      <left/>
      <right style="mediumDashed">
        <color rgb="FFFF0000"/>
      </right>
      <top/>
      <bottom style="mediumDashed">
        <color rgb="FFFF0000"/>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9" fontId="2" fillId="0" borderId="0" applyFont="0" applyFill="0" applyBorder="0" applyAlignment="0" applyProtection="0">
      <alignment vertical="center"/>
    </xf>
    <xf numFmtId="0" fontId="44" fillId="0" borderId="0" applyNumberFormat="0" applyFill="0" applyBorder="0" applyAlignment="0" applyProtection="0">
      <alignment vertical="center"/>
    </xf>
    <xf numFmtId="0" fontId="64" fillId="0" borderId="0">
      <alignment vertical="center"/>
    </xf>
    <xf numFmtId="38" fontId="64" fillId="0" borderId="0" applyFont="0" applyFill="0" applyBorder="0" applyAlignment="0" applyProtection="0">
      <alignment vertical="center"/>
    </xf>
  </cellStyleXfs>
  <cellXfs count="842">
    <xf numFmtId="0" fontId="0" fillId="0" borderId="0" xfId="0">
      <alignment vertical="center"/>
    </xf>
    <xf numFmtId="0" fontId="4" fillId="0" borderId="13" xfId="3" applyFont="1" applyBorder="1" applyAlignment="1">
      <alignment horizontal="center" vertical="center" wrapText="1"/>
    </xf>
    <xf numFmtId="0" fontId="4" fillId="0" borderId="13" xfId="3" applyFont="1" applyBorder="1" applyAlignment="1">
      <alignment horizontal="center" vertical="center" shrinkToFit="1"/>
    </xf>
    <xf numFmtId="38" fontId="13" fillId="0" borderId="69" xfId="2" applyFont="1" applyBorder="1" applyAlignment="1" applyProtection="1">
      <alignment vertical="center" shrinkToFit="1"/>
      <protection locked="0"/>
    </xf>
    <xf numFmtId="38" fontId="13" fillId="0" borderId="71" xfId="2" applyFont="1" applyBorder="1" applyAlignment="1" applyProtection="1">
      <alignment vertical="center" shrinkToFit="1"/>
      <protection locked="0"/>
    </xf>
    <xf numFmtId="38" fontId="13" fillId="0" borderId="73" xfId="2" applyFont="1" applyBorder="1" applyAlignment="1" applyProtection="1">
      <alignment vertical="center" shrinkToFit="1"/>
      <protection locked="0"/>
    </xf>
    <xf numFmtId="38" fontId="11" fillId="0" borderId="0" xfId="2" applyFont="1" applyAlignment="1">
      <alignment horizontal="center" vertical="center"/>
    </xf>
    <xf numFmtId="38" fontId="11" fillId="0" borderId="0" xfId="2" applyFont="1" applyBorder="1" applyAlignment="1" applyProtection="1">
      <alignment vertical="center"/>
      <protection locked="0"/>
    </xf>
    <xf numFmtId="38" fontId="11" fillId="0" borderId="0" xfId="2" applyFont="1" applyAlignment="1" applyProtection="1">
      <alignment horizontal="center" vertical="center"/>
    </xf>
    <xf numFmtId="38" fontId="11" fillId="0" borderId="0" xfId="2" applyFont="1" applyAlignment="1" applyProtection="1">
      <alignment horizontal="center" vertical="center" shrinkToFit="1"/>
    </xf>
    <xf numFmtId="38" fontId="11" fillId="0" borderId="0" xfId="2" applyFont="1" applyFill="1" applyAlignment="1" applyProtection="1">
      <alignment horizontal="center" vertical="center" shrinkToFit="1"/>
    </xf>
    <xf numFmtId="38" fontId="14" fillId="0" borderId="0" xfId="2" applyFont="1" applyFill="1" applyBorder="1" applyAlignment="1" applyProtection="1">
      <alignment vertical="center" shrinkToFit="1"/>
    </xf>
    <xf numFmtId="38" fontId="11" fillId="0" borderId="0" xfId="2" applyFont="1" applyFill="1" applyBorder="1" applyAlignment="1" applyProtection="1">
      <alignment horizontal="center" vertical="center" shrinkToFit="1"/>
    </xf>
    <xf numFmtId="38" fontId="12" fillId="0" borderId="0" xfId="2" applyFont="1" applyFill="1" applyAlignment="1" applyProtection="1">
      <alignment horizontal="center" vertical="center" shrinkToFit="1"/>
    </xf>
    <xf numFmtId="0" fontId="11" fillId="0" borderId="0" xfId="3" applyFont="1">
      <alignment vertical="center"/>
    </xf>
    <xf numFmtId="0" fontId="11" fillId="0" borderId="0" xfId="3" applyFont="1" applyAlignment="1">
      <alignment horizontal="center" vertical="center"/>
    </xf>
    <xf numFmtId="0" fontId="11" fillId="0" borderId="0" xfId="3" applyFont="1" applyAlignment="1">
      <alignment vertical="center" shrinkToFit="1"/>
    </xf>
    <xf numFmtId="38" fontId="11" fillId="0" borderId="0" xfId="2" applyFont="1" applyBorder="1" applyAlignment="1"/>
    <xf numFmtId="38" fontId="11" fillId="0" borderId="0" xfId="2" applyFont="1" applyAlignment="1">
      <alignment horizontal="center" vertical="center" shrinkToFit="1"/>
    </xf>
    <xf numFmtId="38" fontId="11" fillId="0" borderId="0" xfId="2" applyFont="1" applyAlignment="1">
      <alignment horizontal="right" vertical="center"/>
    </xf>
    <xf numFmtId="38" fontId="11" fillId="0" borderId="0" xfId="2" applyFont="1">
      <alignment vertical="center"/>
    </xf>
    <xf numFmtId="38" fontId="16" fillId="0" borderId="0" xfId="2" applyFont="1">
      <alignment vertical="center"/>
    </xf>
    <xf numFmtId="38" fontId="11" fillId="0" borderId="0" xfId="2" applyFont="1" applyAlignment="1">
      <alignment vertical="center" shrinkToFit="1"/>
    </xf>
    <xf numFmtId="38" fontId="11" fillId="0" borderId="0" xfId="2" applyFont="1" applyAlignment="1" applyProtection="1">
      <alignment vertical="center" shrinkToFit="1"/>
    </xf>
    <xf numFmtId="38" fontId="11" fillId="0" borderId="0" xfId="2" applyFont="1" applyFill="1" applyAlignment="1" applyProtection="1">
      <alignment vertical="center" shrinkToFit="1"/>
    </xf>
    <xf numFmtId="38" fontId="11" fillId="0" borderId="0" xfId="2" applyFont="1" applyFill="1" applyBorder="1" applyAlignment="1" applyProtection="1">
      <alignment vertical="center" shrinkToFit="1"/>
    </xf>
    <xf numFmtId="38" fontId="11" fillId="0" borderId="0" xfId="2" applyFont="1" applyFill="1">
      <alignment vertical="center"/>
    </xf>
    <xf numFmtId="38" fontId="11" fillId="0" borderId="0" xfId="2" applyFont="1" applyFill="1" applyProtection="1">
      <alignment vertical="center"/>
    </xf>
    <xf numFmtId="38" fontId="11" fillId="0" borderId="0" xfId="2" applyFont="1" applyFill="1" applyBorder="1">
      <alignment vertical="center"/>
    </xf>
    <xf numFmtId="38" fontId="11" fillId="0" borderId="0" xfId="2" applyFont="1" applyProtection="1">
      <alignment vertical="center"/>
    </xf>
    <xf numFmtId="38" fontId="11" fillId="0" borderId="11" xfId="2" applyFont="1" applyFill="1" applyBorder="1" applyAlignment="1" applyProtection="1">
      <alignment vertical="center" shrinkToFit="1"/>
    </xf>
    <xf numFmtId="38" fontId="11" fillId="0" borderId="6" xfId="2" applyFont="1" applyFill="1" applyBorder="1" applyAlignment="1" applyProtection="1">
      <alignment vertical="center" shrinkToFit="1"/>
    </xf>
    <xf numFmtId="38" fontId="11" fillId="0" borderId="12" xfId="2" applyFont="1" applyFill="1" applyBorder="1" applyAlignment="1" applyProtection="1">
      <alignment vertical="center" shrinkToFit="1"/>
    </xf>
    <xf numFmtId="38" fontId="11" fillId="0" borderId="7" xfId="2" applyFont="1" applyFill="1" applyBorder="1" applyAlignment="1" applyProtection="1">
      <alignment vertical="center" shrinkToFit="1"/>
    </xf>
    <xf numFmtId="38" fontId="11" fillId="9" borderId="11" xfId="2" applyFont="1" applyFill="1" applyBorder="1" applyAlignment="1" applyProtection="1">
      <alignment vertical="center" shrinkToFit="1"/>
    </xf>
    <xf numFmtId="38" fontId="11" fillId="9" borderId="68" xfId="2" applyFont="1" applyFill="1" applyBorder="1" applyAlignment="1" applyProtection="1">
      <alignment vertical="center" shrinkToFit="1"/>
    </xf>
    <xf numFmtId="38" fontId="11" fillId="0" borderId="83" xfId="2" applyFont="1" applyFill="1" applyBorder="1" applyAlignment="1" applyProtection="1">
      <alignment vertical="center" shrinkToFit="1"/>
    </xf>
    <xf numFmtId="0" fontId="11" fillId="0" borderId="20" xfId="3" applyFont="1" applyBorder="1" applyAlignment="1">
      <alignment vertical="center" wrapText="1"/>
    </xf>
    <xf numFmtId="0" fontId="11" fillId="0" borderId="20" xfId="3" applyFont="1" applyBorder="1" applyAlignment="1">
      <alignment horizontal="center" vertical="center" wrapText="1"/>
    </xf>
    <xf numFmtId="0" fontId="11" fillId="0" borderId="0" xfId="3" applyFont="1" applyAlignment="1">
      <alignment horizontal="center" vertical="center" shrinkToFit="1"/>
    </xf>
    <xf numFmtId="38" fontId="11" fillId="0" borderId="87" xfId="2" applyFont="1" applyFill="1" applyBorder="1" applyAlignment="1" applyProtection="1">
      <alignment horizontal="center" vertical="center" shrinkToFit="1"/>
    </xf>
    <xf numFmtId="38" fontId="11" fillId="0" borderId="48" xfId="2" applyFont="1" applyFill="1" applyBorder="1" applyAlignment="1" applyProtection="1">
      <alignment vertical="center" shrinkToFit="1"/>
    </xf>
    <xf numFmtId="38" fontId="11" fillId="0" borderId="19" xfId="2" applyFont="1" applyFill="1" applyBorder="1" applyAlignment="1" applyProtection="1">
      <alignment vertical="center" shrinkToFit="1"/>
    </xf>
    <xf numFmtId="38" fontId="11" fillId="0" borderId="47" xfId="2" applyFont="1" applyFill="1" applyBorder="1" applyAlignment="1" applyProtection="1">
      <alignment vertical="center" shrinkToFit="1"/>
    </xf>
    <xf numFmtId="38" fontId="11" fillId="0" borderId="18" xfId="2" applyFont="1" applyFill="1" applyBorder="1" applyAlignment="1" applyProtection="1">
      <alignment vertical="center" shrinkToFit="1"/>
    </xf>
    <xf numFmtId="38" fontId="11" fillId="9" borderId="48" xfId="2" applyFont="1" applyFill="1" applyBorder="1" applyAlignment="1" applyProtection="1">
      <alignment horizontal="center" vertical="center" shrinkToFit="1"/>
    </xf>
    <xf numFmtId="38" fontId="11" fillId="9" borderId="54" xfId="2" applyFont="1" applyFill="1" applyBorder="1" applyAlignment="1" applyProtection="1">
      <alignment horizontal="center" vertical="center" shrinkToFit="1"/>
    </xf>
    <xf numFmtId="38" fontId="11" fillId="0" borderId="87" xfId="2" applyFont="1" applyFill="1" applyBorder="1" applyAlignment="1" applyProtection="1">
      <alignment vertical="center" shrinkToFit="1"/>
    </xf>
    <xf numFmtId="0" fontId="11" fillId="0" borderId="50" xfId="3" applyFont="1" applyBorder="1" applyAlignment="1">
      <alignment vertical="center" wrapText="1"/>
    </xf>
    <xf numFmtId="0" fontId="11" fillId="0" borderId="50" xfId="3" applyFont="1" applyBorder="1" applyAlignment="1">
      <alignment horizontal="center" vertical="center" wrapText="1"/>
    </xf>
    <xf numFmtId="38" fontId="11" fillId="9" borderId="48" xfId="2" applyFont="1" applyFill="1" applyBorder="1" applyAlignment="1" applyProtection="1">
      <alignment vertical="center" shrinkToFit="1"/>
    </xf>
    <xf numFmtId="38" fontId="11" fillId="9" borderId="54" xfId="2" applyFont="1" applyFill="1" applyBorder="1" applyAlignment="1" applyProtection="1">
      <alignment vertical="center" shrinkToFit="1"/>
    </xf>
    <xf numFmtId="38" fontId="11" fillId="0" borderId="18" xfId="2" applyFont="1" applyBorder="1" applyAlignment="1" applyProtection="1">
      <alignment vertical="center" shrinkToFit="1"/>
    </xf>
    <xf numFmtId="38" fontId="11" fillId="0" borderId="0" xfId="2" applyFont="1" applyAlignment="1">
      <alignment vertical="center"/>
    </xf>
    <xf numFmtId="38" fontId="11" fillId="0" borderId="0" xfId="2" applyFont="1" applyBorder="1">
      <alignment vertical="center"/>
    </xf>
    <xf numFmtId="38" fontId="11" fillId="0" borderId="41" xfId="2" applyFont="1" applyFill="1" applyBorder="1" applyAlignment="1" applyProtection="1">
      <alignment horizontal="center" vertical="center" shrinkToFit="1"/>
    </xf>
    <xf numFmtId="38" fontId="11" fillId="0" borderId="21" xfId="2" applyFont="1" applyFill="1" applyBorder="1" applyAlignment="1" applyProtection="1">
      <alignment vertical="center" shrinkToFit="1"/>
    </xf>
    <xf numFmtId="38" fontId="11" fillId="0" borderId="16" xfId="2" applyFont="1" applyFill="1" applyBorder="1" applyAlignment="1" applyProtection="1">
      <alignment vertical="center" shrinkToFit="1"/>
    </xf>
    <xf numFmtId="38" fontId="11" fillId="0" borderId="22" xfId="2" applyFont="1" applyFill="1" applyBorder="1" applyAlignment="1" applyProtection="1">
      <alignment horizontal="center" vertical="center" shrinkToFit="1"/>
    </xf>
    <xf numFmtId="38" fontId="11" fillId="0" borderId="17" xfId="2" applyFont="1" applyFill="1" applyBorder="1" applyAlignment="1" applyProtection="1">
      <alignment horizontal="center" vertical="center" shrinkToFit="1"/>
    </xf>
    <xf numFmtId="38" fontId="11" fillId="9" borderId="21" xfId="2" applyFont="1" applyFill="1" applyBorder="1" applyAlignment="1" applyProtection="1">
      <alignment horizontal="center" vertical="center" shrinkToFit="1"/>
    </xf>
    <xf numFmtId="38" fontId="11" fillId="9" borderId="53" xfId="2" applyFont="1" applyFill="1" applyBorder="1" applyAlignment="1" applyProtection="1">
      <alignment horizontal="center" vertical="center" shrinkToFit="1"/>
    </xf>
    <xf numFmtId="38" fontId="11" fillId="0" borderId="41" xfId="2" applyFont="1" applyFill="1" applyBorder="1" applyAlignment="1" applyProtection="1">
      <alignment vertical="center" shrinkToFit="1"/>
    </xf>
    <xf numFmtId="38" fontId="11" fillId="0" borderId="18" xfId="2" applyFont="1" applyBorder="1" applyAlignment="1">
      <alignment vertical="center" shrinkToFit="1"/>
    </xf>
    <xf numFmtId="176" fontId="11" fillId="5" borderId="75" xfId="2" applyNumberFormat="1" applyFont="1" applyFill="1" applyBorder="1" applyAlignment="1" applyProtection="1">
      <alignment horizontal="center" vertical="center" shrinkToFit="1"/>
      <protection locked="0"/>
    </xf>
    <xf numFmtId="38" fontId="11" fillId="0" borderId="0" xfId="2" applyFont="1" applyAlignment="1" applyProtection="1">
      <alignment vertical="center"/>
    </xf>
    <xf numFmtId="38" fontId="11" fillId="0" borderId="98" xfId="2" applyFont="1" applyBorder="1" applyAlignment="1" applyProtection="1">
      <alignment vertical="center" shrinkToFit="1"/>
    </xf>
    <xf numFmtId="0" fontId="11" fillId="8" borderId="99" xfId="2" applyNumberFormat="1" applyFont="1" applyFill="1" applyBorder="1" applyAlignment="1" applyProtection="1">
      <alignment vertical="center" wrapText="1"/>
    </xf>
    <xf numFmtId="38" fontId="11" fillId="0" borderId="35" xfId="2" applyFont="1" applyBorder="1" applyAlignment="1" applyProtection="1">
      <alignment vertical="center" shrinkToFit="1"/>
    </xf>
    <xf numFmtId="38" fontId="11" fillId="0" borderId="49" xfId="2" applyFont="1" applyFill="1" applyBorder="1" applyAlignment="1" applyProtection="1">
      <alignment vertical="center" shrinkToFit="1"/>
    </xf>
    <xf numFmtId="38" fontId="11" fillId="0" borderId="3" xfId="2" applyFont="1" applyFill="1" applyBorder="1" applyAlignment="1" applyProtection="1">
      <alignment vertical="center" shrinkToFit="1"/>
    </xf>
    <xf numFmtId="38" fontId="11" fillId="0" borderId="101" xfId="2" applyFont="1" applyFill="1" applyBorder="1" applyAlignment="1" applyProtection="1">
      <alignment horizontal="right" vertical="center" shrinkToFit="1"/>
    </xf>
    <xf numFmtId="38" fontId="11" fillId="0" borderId="102" xfId="2" applyFont="1" applyFill="1" applyBorder="1" applyAlignment="1" applyProtection="1">
      <alignment horizontal="right" vertical="center" shrinkToFit="1"/>
    </xf>
    <xf numFmtId="38" fontId="11" fillId="9" borderId="78" xfId="2" applyFont="1" applyFill="1" applyBorder="1" applyAlignment="1" applyProtection="1">
      <alignment vertical="center" shrinkToFit="1"/>
    </xf>
    <xf numFmtId="38" fontId="11" fillId="9" borderId="103" xfId="2" applyFont="1" applyFill="1" applyBorder="1" applyAlignment="1" applyProtection="1">
      <alignment vertical="center" shrinkToFit="1"/>
    </xf>
    <xf numFmtId="38" fontId="11" fillId="0" borderId="104" xfId="2" applyFont="1" applyFill="1" applyBorder="1" applyAlignment="1" applyProtection="1">
      <alignment vertical="center" shrinkToFit="1"/>
    </xf>
    <xf numFmtId="38" fontId="11" fillId="0" borderId="72" xfId="2" applyFont="1" applyBorder="1" applyAlignment="1" applyProtection="1">
      <alignment vertical="center" shrinkToFit="1"/>
    </xf>
    <xf numFmtId="0" fontId="11" fillId="8" borderId="65" xfId="2" applyNumberFormat="1" applyFont="1" applyFill="1" applyBorder="1" applyAlignment="1" applyProtection="1">
      <alignment vertical="center" wrapText="1"/>
    </xf>
    <xf numFmtId="38" fontId="11" fillId="0" borderId="38" xfId="2" applyFont="1" applyBorder="1" applyAlignment="1" applyProtection="1">
      <alignment vertical="center" shrinkToFit="1"/>
    </xf>
    <xf numFmtId="38" fontId="11" fillId="0" borderId="105" xfId="2" applyFont="1" applyFill="1" applyBorder="1" applyAlignment="1" applyProtection="1">
      <alignment vertical="center" shrinkToFit="1"/>
    </xf>
    <xf numFmtId="38" fontId="11" fillId="0" borderId="0" xfId="2" applyFont="1" applyBorder="1" applyAlignment="1" applyProtection="1">
      <alignment vertical="center" shrinkToFit="1"/>
    </xf>
    <xf numFmtId="0" fontId="11" fillId="8" borderId="106" xfId="2" applyNumberFormat="1" applyFont="1" applyFill="1" applyBorder="1" applyAlignment="1" applyProtection="1">
      <alignment vertical="center" wrapText="1"/>
    </xf>
    <xf numFmtId="38" fontId="11" fillId="0" borderId="106" xfId="2" applyFont="1" applyFill="1" applyBorder="1" applyAlignment="1" applyProtection="1">
      <alignment horizontal="right" vertical="center" shrinkToFit="1"/>
    </xf>
    <xf numFmtId="38" fontId="11" fillId="0" borderId="107" xfId="2" applyFont="1" applyFill="1" applyBorder="1" applyAlignment="1" applyProtection="1">
      <alignment horizontal="right" vertical="center" shrinkToFit="1"/>
    </xf>
    <xf numFmtId="38" fontId="11" fillId="9" borderId="85" xfId="2" applyFont="1" applyFill="1" applyBorder="1" applyAlignment="1" applyProtection="1">
      <alignment vertical="center" shrinkToFit="1"/>
    </xf>
    <xf numFmtId="38" fontId="11" fillId="9" borderId="108" xfId="2" applyFont="1" applyFill="1" applyBorder="1" applyAlignment="1" applyProtection="1">
      <alignment vertical="center" shrinkToFit="1"/>
    </xf>
    <xf numFmtId="38" fontId="11" fillId="0" borderId="109" xfId="2" applyFont="1" applyFill="1" applyBorder="1" applyAlignment="1" applyProtection="1">
      <alignment vertical="center" shrinkToFit="1"/>
    </xf>
    <xf numFmtId="38" fontId="11" fillId="0" borderId="0" xfId="2" applyFont="1" applyAlignment="1" applyProtection="1">
      <alignment horizontal="right" vertical="center"/>
    </xf>
    <xf numFmtId="38" fontId="11" fillId="0" borderId="13" xfId="2" applyFont="1" applyBorder="1" applyAlignment="1" applyProtection="1">
      <alignment horizontal="center" vertical="center" shrinkToFit="1"/>
    </xf>
    <xf numFmtId="38" fontId="11" fillId="0" borderId="87" xfId="2" applyFont="1" applyBorder="1" applyAlignment="1" applyProtection="1">
      <alignment vertical="center" shrinkToFit="1"/>
    </xf>
    <xf numFmtId="176" fontId="11" fillId="0" borderId="110" xfId="2" applyNumberFormat="1" applyFont="1" applyFill="1" applyBorder="1" applyAlignment="1" applyProtection="1">
      <alignment horizontal="center" vertical="center" shrinkToFit="1"/>
      <protection locked="0"/>
    </xf>
    <xf numFmtId="176" fontId="11" fillId="0" borderId="13" xfId="2" applyNumberFormat="1" applyFont="1" applyBorder="1" applyAlignment="1" applyProtection="1">
      <alignment horizontal="right" vertical="center" shrinkToFit="1"/>
    </xf>
    <xf numFmtId="38" fontId="11" fillId="0" borderId="87" xfId="2" applyFont="1" applyFill="1" applyBorder="1" applyAlignment="1" applyProtection="1">
      <alignment horizontal="right" vertical="center" shrinkToFit="1"/>
    </xf>
    <xf numFmtId="38" fontId="11" fillId="0" borderId="2" xfId="2" applyFont="1" applyFill="1" applyBorder="1" applyAlignment="1" applyProtection="1">
      <alignment vertical="center" shrinkToFit="1"/>
    </xf>
    <xf numFmtId="38" fontId="11" fillId="0" borderId="0" xfId="2" applyFont="1" applyFill="1" applyBorder="1" applyAlignment="1" applyProtection="1">
      <alignment horizontal="right" vertical="center" shrinkToFit="1"/>
    </xf>
    <xf numFmtId="38" fontId="11" fillId="0" borderId="74" xfId="2" applyFont="1" applyBorder="1" applyAlignment="1" applyProtection="1">
      <alignment vertical="center" shrinkToFit="1"/>
    </xf>
    <xf numFmtId="0" fontId="11" fillId="8" borderId="113" xfId="2" applyNumberFormat="1" applyFont="1" applyFill="1" applyBorder="1" applyAlignment="1" applyProtection="1">
      <alignment vertical="center" wrapText="1"/>
    </xf>
    <xf numFmtId="38" fontId="11" fillId="0" borderId="111" xfId="2" applyFont="1" applyBorder="1" applyAlignment="1" applyProtection="1">
      <alignment vertical="center" shrinkToFit="1"/>
    </xf>
    <xf numFmtId="38" fontId="11" fillId="0" borderId="14" xfId="2" applyFont="1" applyFill="1" applyBorder="1" applyAlignment="1" applyProtection="1">
      <alignment vertical="center" shrinkToFit="1"/>
    </xf>
    <xf numFmtId="0" fontId="11" fillId="8" borderId="114" xfId="2" applyNumberFormat="1" applyFont="1" applyFill="1" applyBorder="1" applyAlignment="1" applyProtection="1">
      <alignment vertical="center" wrapText="1"/>
    </xf>
    <xf numFmtId="38" fontId="11" fillId="0" borderId="114" xfId="2" applyFont="1" applyFill="1" applyBorder="1" applyAlignment="1" applyProtection="1">
      <alignment horizontal="right" vertical="center" shrinkToFit="1"/>
    </xf>
    <xf numFmtId="38" fontId="11" fillId="0" borderId="92" xfId="2" applyFont="1" applyFill="1" applyBorder="1" applyAlignment="1" applyProtection="1">
      <alignment horizontal="right" vertical="center" shrinkToFit="1"/>
    </xf>
    <xf numFmtId="38" fontId="11" fillId="9" borderId="91" xfId="2" applyFont="1" applyFill="1" applyBorder="1" applyAlignment="1" applyProtection="1">
      <alignment vertical="center" shrinkToFit="1"/>
    </xf>
    <xf numFmtId="38" fontId="11" fillId="9" borderId="115" xfId="2" applyFont="1" applyFill="1" applyBorder="1" applyAlignment="1" applyProtection="1">
      <alignment vertical="center" shrinkToFit="1"/>
    </xf>
    <xf numFmtId="38" fontId="11" fillId="0" borderId="116" xfId="2" applyFont="1" applyFill="1" applyBorder="1" applyAlignment="1" applyProtection="1">
      <alignment vertical="center" shrinkToFit="1"/>
    </xf>
    <xf numFmtId="38" fontId="11" fillId="0" borderId="28" xfId="2" applyFont="1" applyFill="1" applyBorder="1" applyAlignment="1" applyProtection="1">
      <alignment vertical="center" shrinkToFit="1"/>
    </xf>
    <xf numFmtId="38" fontId="11" fillId="0" borderId="111" xfId="2" applyFont="1" applyFill="1" applyBorder="1" applyAlignment="1" applyProtection="1">
      <alignment vertical="center" shrinkToFit="1"/>
    </xf>
    <xf numFmtId="38" fontId="11" fillId="9" borderId="85" xfId="2" applyFont="1" applyFill="1" applyBorder="1" applyAlignment="1" applyProtection="1">
      <alignment horizontal="right" vertical="center" shrinkToFit="1"/>
    </xf>
    <xf numFmtId="38" fontId="11" fillId="9" borderId="108" xfId="2" applyFont="1" applyFill="1" applyBorder="1" applyAlignment="1" applyProtection="1">
      <alignment horizontal="right" vertical="center" shrinkToFit="1"/>
    </xf>
    <xf numFmtId="38" fontId="11" fillId="0" borderId="109" xfId="2" applyFont="1" applyFill="1" applyBorder="1" applyAlignment="1" applyProtection="1">
      <alignment horizontal="right" vertical="center" shrinkToFit="1"/>
    </xf>
    <xf numFmtId="38" fontId="11" fillId="0" borderId="51" xfId="2" applyFont="1" applyFill="1" applyBorder="1" applyAlignment="1" applyProtection="1">
      <alignment vertical="center" shrinkToFit="1"/>
    </xf>
    <xf numFmtId="38" fontId="11" fillId="9" borderId="91" xfId="2" applyFont="1" applyFill="1" applyBorder="1" applyAlignment="1" applyProtection="1">
      <alignment horizontal="right" vertical="center" shrinkToFit="1"/>
    </xf>
    <xf numFmtId="38" fontId="11" fillId="9" borderId="115" xfId="2" applyFont="1" applyFill="1" applyBorder="1" applyAlignment="1" applyProtection="1">
      <alignment horizontal="right" vertical="center" shrinkToFit="1"/>
    </xf>
    <xf numFmtId="38" fontId="11" fillId="0" borderId="116" xfId="2" applyFont="1" applyFill="1" applyBorder="1" applyAlignment="1" applyProtection="1">
      <alignment horizontal="right" vertical="center" shrinkToFit="1"/>
    </xf>
    <xf numFmtId="49" fontId="17" fillId="0" borderId="0" xfId="3" applyNumberFormat="1" applyFont="1" applyAlignment="1">
      <alignment horizontal="center" vertical="center" wrapText="1"/>
    </xf>
    <xf numFmtId="38" fontId="16" fillId="0" borderId="0" xfId="2" applyFont="1" applyFill="1" applyBorder="1">
      <alignment vertical="center"/>
    </xf>
    <xf numFmtId="38" fontId="11" fillId="0" borderId="117" xfId="2" applyFont="1" applyFill="1" applyBorder="1" applyAlignment="1" applyProtection="1">
      <alignment horizontal="right" vertical="center" shrinkToFit="1"/>
    </xf>
    <xf numFmtId="38" fontId="11" fillId="0" borderId="0" xfId="2" applyFont="1" applyFill="1" applyBorder="1" applyAlignment="1">
      <alignment vertical="center" shrinkToFit="1"/>
    </xf>
    <xf numFmtId="38" fontId="11" fillId="0" borderId="0" xfId="2" applyFont="1" applyFill="1" applyBorder="1" applyAlignment="1" applyProtection="1">
      <alignment vertical="center"/>
      <protection locked="0"/>
    </xf>
    <xf numFmtId="0" fontId="11" fillId="0" borderId="0" xfId="2" applyNumberFormat="1" applyFont="1" applyFill="1" applyBorder="1" applyAlignment="1" applyProtection="1">
      <alignment vertical="center" wrapText="1"/>
    </xf>
    <xf numFmtId="38" fontId="11" fillId="0" borderId="0" xfId="2" applyFont="1" applyBorder="1" applyProtection="1">
      <alignment vertical="center"/>
    </xf>
    <xf numFmtId="38" fontId="11" fillId="0" borderId="119" xfId="2" applyFont="1" applyBorder="1" applyAlignment="1" applyProtection="1">
      <alignment vertical="center" shrinkToFit="1"/>
    </xf>
    <xf numFmtId="38" fontId="11" fillId="0" borderId="38" xfId="2" applyFont="1" applyFill="1" applyBorder="1" applyAlignment="1" applyProtection="1">
      <alignment vertical="center" shrinkToFit="1"/>
    </xf>
    <xf numFmtId="0" fontId="11" fillId="8" borderId="72" xfId="2" applyNumberFormat="1" applyFont="1" applyFill="1" applyBorder="1" applyAlignment="1" applyProtection="1">
      <alignment vertical="center" wrapText="1"/>
    </xf>
    <xf numFmtId="38" fontId="11" fillId="0" borderId="0" xfId="2" applyFont="1" applyBorder="1" applyAlignment="1" applyProtection="1">
      <alignment horizontal="right" vertical="center"/>
    </xf>
    <xf numFmtId="38" fontId="11" fillId="0" borderId="0" xfId="2" applyFont="1" applyBorder="1" applyAlignment="1" applyProtection="1">
      <alignment horizontal="center" vertical="center" shrinkToFit="1"/>
    </xf>
    <xf numFmtId="176" fontId="11" fillId="0" borderId="0" xfId="2" applyNumberFormat="1" applyFont="1" applyBorder="1" applyAlignment="1" applyProtection="1">
      <alignment horizontal="right" vertical="center" shrinkToFit="1"/>
    </xf>
    <xf numFmtId="38" fontId="11" fillId="0" borderId="0" xfId="2" applyFont="1" applyFill="1" applyBorder="1" applyAlignment="1" applyProtection="1">
      <alignment shrinkToFit="1"/>
    </xf>
    <xf numFmtId="38" fontId="16" fillId="0" borderId="0" xfId="2" applyFont="1" applyAlignment="1">
      <alignment vertical="center"/>
    </xf>
    <xf numFmtId="38" fontId="11" fillId="0" borderId="121" xfId="2" applyFont="1" applyBorder="1" applyAlignment="1" applyProtection="1">
      <alignment vertical="center" shrinkToFit="1"/>
    </xf>
    <xf numFmtId="0" fontId="11" fillId="8" borderId="74" xfId="2" applyNumberFormat="1" applyFont="1" applyFill="1" applyBorder="1" applyAlignment="1" applyProtection="1">
      <alignment vertical="center" wrapText="1"/>
    </xf>
    <xf numFmtId="38" fontId="11" fillId="0" borderId="0" xfId="2" applyFont="1" applyFill="1" applyAlignment="1">
      <alignment horizontal="center" vertical="center"/>
    </xf>
    <xf numFmtId="38" fontId="11" fillId="0" borderId="0" xfId="2" applyFont="1" applyFill="1" applyBorder="1" applyAlignment="1">
      <alignment horizontal="center" vertical="center"/>
    </xf>
    <xf numFmtId="38" fontId="11" fillId="0" borderId="0" xfId="2" applyFont="1" applyFill="1" applyBorder="1" applyAlignment="1">
      <alignment horizontal="center"/>
    </xf>
    <xf numFmtId="38" fontId="11" fillId="0" borderId="0" xfId="2" applyFont="1" applyBorder="1" applyAlignment="1" applyProtection="1">
      <alignment horizontal="center" vertical="center"/>
      <protection locked="0"/>
    </xf>
    <xf numFmtId="38" fontId="11" fillId="0" borderId="0" xfId="2" applyFont="1" applyFill="1" applyBorder="1" applyAlignment="1" applyProtection="1">
      <alignment horizontal="center" vertical="center"/>
      <protection locked="0"/>
    </xf>
    <xf numFmtId="38" fontId="14" fillId="0" borderId="0" xfId="2" applyFont="1" applyFill="1" applyBorder="1" applyAlignment="1">
      <alignment vertical="center"/>
    </xf>
    <xf numFmtId="38" fontId="14" fillId="0" borderId="0" xfId="2" applyFont="1" applyFill="1" applyBorder="1" applyAlignment="1">
      <alignment horizontal="center" vertical="center"/>
    </xf>
    <xf numFmtId="38" fontId="11" fillId="0" borderId="0" xfId="2" applyFont="1" applyFill="1" applyAlignment="1">
      <alignment horizontal="center" vertical="center" shrinkToFit="1"/>
    </xf>
    <xf numFmtId="38" fontId="11" fillId="0" borderId="0" xfId="2" applyFont="1" applyFill="1" applyAlignment="1">
      <alignment vertical="center" shrinkToFit="1"/>
    </xf>
    <xf numFmtId="38" fontId="11" fillId="0" borderId="0" xfId="2" applyFont="1" applyFill="1" applyBorder="1" applyAlignment="1">
      <alignment horizontal="center" vertical="center" shrinkToFit="1"/>
    </xf>
    <xf numFmtId="38" fontId="11" fillId="0" borderId="0" xfId="2" applyFont="1" applyFill="1" applyBorder="1" applyAlignment="1">
      <alignment shrinkToFit="1"/>
    </xf>
    <xf numFmtId="38" fontId="11" fillId="0" borderId="0" xfId="2" applyFont="1" applyFill="1" applyBorder="1" applyAlignment="1">
      <alignment horizontal="center" shrinkToFit="1"/>
    </xf>
    <xf numFmtId="38" fontId="12" fillId="0" borderId="0" xfId="2" applyFont="1" applyFill="1" applyBorder="1" applyAlignment="1">
      <alignment shrinkToFit="1"/>
    </xf>
    <xf numFmtId="38" fontId="12" fillId="0" borderId="0" xfId="2" applyFont="1" applyFill="1" applyBorder="1" applyAlignment="1" applyProtection="1">
      <alignment horizontal="center" vertical="center" shrinkToFit="1"/>
    </xf>
    <xf numFmtId="38" fontId="11" fillId="0" borderId="0" xfId="2" applyFont="1" applyFill="1" applyBorder="1" applyProtection="1">
      <alignment vertical="center"/>
    </xf>
    <xf numFmtId="38" fontId="17" fillId="0" borderId="0" xfId="2" applyFont="1" applyFill="1" applyBorder="1" applyAlignment="1">
      <alignment shrinkToFit="1"/>
    </xf>
    <xf numFmtId="38" fontId="12" fillId="0" borderId="0" xfId="2" applyFont="1" applyFill="1" applyBorder="1" applyAlignment="1">
      <alignment vertical="center" shrinkToFit="1"/>
    </xf>
    <xf numFmtId="38" fontId="11" fillId="0" borderId="0" xfId="2" applyFont="1" applyFill="1" applyBorder="1" applyAlignment="1">
      <alignment vertical="center"/>
    </xf>
    <xf numFmtId="38" fontId="11" fillId="0" borderId="122" xfId="2" applyFont="1" applyBorder="1" applyAlignment="1" applyProtection="1">
      <alignment vertical="center" shrinkToFit="1"/>
    </xf>
    <xf numFmtId="0" fontId="11" fillId="8" borderId="94" xfId="2" applyNumberFormat="1" applyFont="1" applyFill="1" applyBorder="1" applyAlignment="1" applyProtection="1">
      <alignment vertical="center" wrapText="1"/>
    </xf>
    <xf numFmtId="38" fontId="11" fillId="0" borderId="125" xfId="2" applyFont="1" applyFill="1" applyBorder="1" applyAlignment="1" applyProtection="1">
      <alignment vertical="center" shrinkToFit="1"/>
    </xf>
    <xf numFmtId="0" fontId="11" fillId="8" borderId="57" xfId="2" applyNumberFormat="1" applyFont="1" applyFill="1" applyBorder="1" applyAlignment="1" applyProtection="1">
      <alignment vertical="center" wrapText="1"/>
    </xf>
    <xf numFmtId="38" fontId="18" fillId="0" borderId="0" xfId="2" applyFont="1" applyFill="1" applyBorder="1" applyAlignment="1"/>
    <xf numFmtId="38" fontId="11" fillId="0" borderId="132" xfId="2" applyFont="1" applyBorder="1">
      <alignment vertical="center"/>
    </xf>
    <xf numFmtId="38" fontId="11" fillId="0" borderId="131" xfId="2" applyFont="1" applyBorder="1">
      <alignment vertical="center"/>
    </xf>
    <xf numFmtId="38" fontId="11" fillId="0" borderId="118" xfId="2" applyFont="1" applyBorder="1" applyAlignment="1" applyProtection="1">
      <alignment horizontal="center" vertical="center" shrinkToFit="1"/>
    </xf>
    <xf numFmtId="38" fontId="11" fillId="0" borderId="79" xfId="2" applyFont="1" applyFill="1" applyBorder="1" applyAlignment="1" applyProtection="1">
      <alignment vertical="center" shrinkToFit="1"/>
    </xf>
    <xf numFmtId="38" fontId="11" fillId="0" borderId="41" xfId="2" applyFont="1" applyBorder="1" applyAlignment="1" applyProtection="1">
      <alignment vertical="center" shrinkToFit="1"/>
    </xf>
    <xf numFmtId="0" fontId="11" fillId="8" borderId="70" xfId="2" applyNumberFormat="1" applyFont="1" applyFill="1" applyBorder="1" applyAlignment="1" applyProtection="1">
      <alignment vertical="center" wrapText="1"/>
    </xf>
    <xf numFmtId="38" fontId="11" fillId="2" borderId="139" xfId="2" applyFont="1" applyFill="1" applyBorder="1" applyAlignment="1">
      <alignment vertical="center" wrapText="1"/>
    </xf>
    <xf numFmtId="38" fontId="11" fillId="2" borderId="25" xfId="2" applyFont="1" applyFill="1" applyBorder="1" applyAlignment="1">
      <alignment vertical="center" wrapText="1"/>
    </xf>
    <xf numFmtId="38" fontId="12" fillId="2" borderId="79" xfId="2" applyFont="1" applyFill="1" applyBorder="1" applyAlignment="1" applyProtection="1">
      <alignment horizontal="center" vertical="center" wrapText="1"/>
      <protection locked="0"/>
    </xf>
    <xf numFmtId="38" fontId="12" fillId="2" borderId="38" xfId="2" applyFont="1" applyFill="1" applyBorder="1" applyAlignment="1" applyProtection="1">
      <alignment horizontal="center" vertical="center" wrapText="1"/>
      <protection locked="0"/>
    </xf>
    <xf numFmtId="38" fontId="12" fillId="2" borderId="111" xfId="2" applyFont="1" applyFill="1" applyBorder="1" applyAlignment="1" applyProtection="1">
      <alignment horizontal="center" vertical="center" wrapText="1"/>
      <protection locked="0"/>
    </xf>
    <xf numFmtId="0" fontId="24" fillId="0" borderId="0" xfId="0" applyFont="1">
      <alignment vertical="center"/>
    </xf>
    <xf numFmtId="38" fontId="13" fillId="0" borderId="0" xfId="2" applyFont="1">
      <alignment vertical="center"/>
    </xf>
    <xf numFmtId="38" fontId="13" fillId="0" borderId="0" xfId="2" applyFont="1" applyAlignment="1">
      <alignment vertical="center" shrinkToFit="1"/>
    </xf>
    <xf numFmtId="38" fontId="11" fillId="0" borderId="140" xfId="2" applyFont="1" applyBorder="1" applyProtection="1">
      <alignment vertical="center"/>
      <protection locked="0"/>
    </xf>
    <xf numFmtId="38" fontId="12" fillId="5" borderId="0" xfId="2" applyFont="1" applyFill="1" applyAlignment="1" applyProtection="1">
      <alignment shrinkToFit="1"/>
    </xf>
    <xf numFmtId="38" fontId="11" fillId="5" borderId="35" xfId="2" applyFont="1" applyFill="1" applyBorder="1" applyAlignment="1" applyProtection="1">
      <alignment horizontal="center" vertical="center" shrinkToFit="1"/>
    </xf>
    <xf numFmtId="38" fontId="11" fillId="5" borderId="36" xfId="2" applyFont="1" applyFill="1" applyBorder="1" applyAlignment="1" applyProtection="1">
      <alignment horizontal="center" vertical="center" shrinkToFit="1"/>
    </xf>
    <xf numFmtId="38" fontId="11" fillId="5" borderId="38" xfId="2" applyFont="1" applyFill="1" applyBorder="1" applyAlignment="1" applyProtection="1">
      <alignment horizontal="center" vertical="center" shrinkToFit="1"/>
    </xf>
    <xf numFmtId="38" fontId="11" fillId="5" borderId="39" xfId="2" applyFont="1" applyFill="1" applyBorder="1" applyAlignment="1" applyProtection="1">
      <alignment horizontal="center" vertical="center" shrinkToFit="1"/>
    </xf>
    <xf numFmtId="38" fontId="11" fillId="5" borderId="44" xfId="2" applyFont="1" applyFill="1" applyBorder="1" applyAlignment="1" applyProtection="1">
      <alignment horizontal="center" vertical="center" shrinkToFit="1"/>
    </xf>
    <xf numFmtId="38" fontId="11" fillId="5" borderId="45" xfId="2" applyFont="1" applyFill="1" applyBorder="1" applyAlignment="1" applyProtection="1">
      <alignment horizontal="center" vertical="center" shrinkToFit="1"/>
    </xf>
    <xf numFmtId="38" fontId="6" fillId="5" borderId="5" xfId="2" applyFont="1" applyFill="1" applyBorder="1" applyAlignment="1" applyProtection="1">
      <alignment horizontal="right" vertical="center" shrinkToFit="1"/>
    </xf>
    <xf numFmtId="38" fontId="6" fillId="5" borderId="10" xfId="2" applyFont="1" applyFill="1" applyBorder="1" applyAlignment="1" applyProtection="1">
      <alignment horizontal="left" vertical="center" shrinkToFit="1"/>
    </xf>
    <xf numFmtId="38" fontId="6" fillId="5" borderId="0" xfId="2" applyFont="1" applyFill="1" applyBorder="1" applyAlignment="1" applyProtection="1">
      <alignment horizontal="left" vertical="center" shrinkToFit="1"/>
    </xf>
    <xf numFmtId="38" fontId="6" fillId="5" borderId="1" xfId="2" applyFont="1" applyFill="1" applyBorder="1" applyAlignment="1" applyProtection="1">
      <alignment horizontal="left" vertical="center" shrinkToFit="1"/>
    </xf>
    <xf numFmtId="38" fontId="6" fillId="5" borderId="4" xfId="2" applyFont="1" applyFill="1" applyBorder="1" applyAlignment="1" applyProtection="1">
      <alignment vertical="center" shrinkToFit="1"/>
    </xf>
    <xf numFmtId="38" fontId="6" fillId="5" borderId="29" xfId="2" applyFont="1" applyFill="1" applyBorder="1" applyAlignment="1" applyProtection="1">
      <alignment horizontal="left" vertical="center" shrinkToFit="1"/>
    </xf>
    <xf numFmtId="38" fontId="6" fillId="5" borderId="25" xfId="2" applyFont="1" applyFill="1" applyBorder="1" applyAlignment="1" applyProtection="1">
      <alignment horizontal="left" vertical="center" shrinkToFit="1"/>
    </xf>
    <xf numFmtId="38" fontId="6" fillId="5" borderId="15" xfId="2" applyFont="1" applyFill="1" applyBorder="1" applyAlignment="1" applyProtection="1">
      <alignment horizontal="left" vertical="center" shrinkToFit="1"/>
    </xf>
    <xf numFmtId="38" fontId="11" fillId="5" borderId="0" xfId="2" applyFont="1" applyFill="1">
      <alignment vertical="center"/>
    </xf>
    <xf numFmtId="38" fontId="15" fillId="5" borderId="0" xfId="2" applyFont="1" applyFill="1" applyBorder="1" applyAlignment="1">
      <alignment vertical="center"/>
    </xf>
    <xf numFmtId="0" fontId="11" fillId="5" borderId="0" xfId="2" applyNumberFormat="1" applyFont="1" applyFill="1" applyBorder="1" applyAlignment="1" applyProtection="1">
      <alignment vertical="center" wrapText="1"/>
      <protection locked="0"/>
    </xf>
    <xf numFmtId="38" fontId="11" fillId="5" borderId="0" xfId="2" applyFont="1" applyFill="1" applyBorder="1" applyAlignment="1" applyProtection="1">
      <alignment vertical="center"/>
      <protection locked="0"/>
    </xf>
    <xf numFmtId="38" fontId="11" fillId="5" borderId="0" xfId="2" applyFont="1" applyFill="1" applyBorder="1" applyAlignment="1">
      <alignment vertical="center" wrapText="1"/>
    </xf>
    <xf numFmtId="38" fontId="11" fillId="5" borderId="0" xfId="2" applyFont="1" applyFill="1" applyBorder="1" applyAlignment="1" applyProtection="1">
      <alignment horizontal="center" vertical="center" shrinkToFit="1"/>
      <protection locked="0"/>
    </xf>
    <xf numFmtId="38" fontId="11" fillId="5" borderId="0" xfId="2" applyFont="1" applyFill="1" applyAlignment="1">
      <alignment horizontal="center" vertical="center" shrinkToFit="1"/>
    </xf>
    <xf numFmtId="38" fontId="11" fillId="5" borderId="0" xfId="2" applyFont="1" applyFill="1" applyAlignment="1">
      <alignment vertical="center" shrinkToFit="1"/>
    </xf>
    <xf numFmtId="38" fontId="25" fillId="5" borderId="0" xfId="2" applyFont="1" applyFill="1" applyBorder="1" applyAlignment="1" applyProtection="1">
      <alignment vertical="center"/>
      <protection locked="0"/>
    </xf>
    <xf numFmtId="38" fontId="13" fillId="5" borderId="0" xfId="2" applyFont="1" applyFill="1" applyBorder="1" applyAlignment="1" applyProtection="1">
      <alignment vertical="center"/>
      <protection locked="0"/>
    </xf>
    <xf numFmtId="38" fontId="13" fillId="5" borderId="0" xfId="2" applyFont="1" applyFill="1">
      <alignment vertical="center"/>
    </xf>
    <xf numFmtId="38" fontId="25" fillId="5" borderId="0" xfId="2" applyFont="1" applyFill="1">
      <alignment vertical="center"/>
    </xf>
    <xf numFmtId="38" fontId="13" fillId="5" borderId="0" xfId="2" applyFont="1" applyFill="1" applyAlignment="1">
      <alignment vertical="center" shrinkToFit="1"/>
    </xf>
    <xf numFmtId="38" fontId="13" fillId="5" borderId="0" xfId="2" applyFont="1" applyFill="1" applyBorder="1">
      <alignment vertical="center"/>
    </xf>
    <xf numFmtId="38" fontId="11" fillId="5" borderId="0" xfId="2" applyFont="1" applyFill="1" applyBorder="1" applyAlignment="1"/>
    <xf numFmtId="38" fontId="11" fillId="5" borderId="0" xfId="2" applyFont="1" applyFill="1" applyBorder="1" applyAlignment="1">
      <alignment horizontal="right"/>
    </xf>
    <xf numFmtId="38" fontId="11" fillId="5" borderId="0" xfId="2" applyFont="1" applyFill="1" applyAlignment="1">
      <alignment horizontal="center" vertical="center"/>
    </xf>
    <xf numFmtId="38" fontId="15" fillId="5" borderId="0" xfId="2" applyFont="1" applyFill="1" applyAlignment="1">
      <alignment horizontal="center" vertical="center"/>
    </xf>
    <xf numFmtId="38" fontId="11" fillId="5" borderId="0" xfId="2" applyFont="1" applyFill="1" applyBorder="1">
      <alignment vertical="center"/>
    </xf>
    <xf numFmtId="38" fontId="11" fillId="5" borderId="0" xfId="2" applyFont="1" applyFill="1" applyBorder="1" applyAlignment="1">
      <alignment vertical="center"/>
    </xf>
    <xf numFmtId="38" fontId="11" fillId="5" borderId="0" xfId="2" applyFont="1" applyFill="1" applyBorder="1" applyAlignment="1" applyProtection="1">
      <alignment vertical="center" shrinkToFit="1"/>
      <protection locked="0"/>
    </xf>
    <xf numFmtId="38" fontId="11" fillId="5" borderId="0" xfId="2" applyFont="1" applyFill="1" applyBorder="1" applyAlignment="1">
      <alignment vertical="center" shrinkToFit="1"/>
    </xf>
    <xf numFmtId="38" fontId="11" fillId="5" borderId="0" xfId="2" applyFont="1" applyFill="1" applyProtection="1">
      <alignment vertical="center"/>
    </xf>
    <xf numFmtId="38" fontId="11" fillId="5" borderId="0" xfId="2" applyFont="1" applyFill="1" applyAlignment="1" applyProtection="1">
      <alignment horizontal="center" vertical="center" shrinkToFit="1"/>
    </xf>
    <xf numFmtId="38" fontId="11" fillId="5" borderId="0" xfId="2" applyFont="1" applyFill="1" applyAlignment="1" applyProtection="1">
      <alignment vertical="center" shrinkToFit="1"/>
    </xf>
    <xf numFmtId="38" fontId="11" fillId="5" borderId="0" xfId="2" applyFont="1" applyFill="1" applyBorder="1" applyAlignment="1" applyProtection="1">
      <alignment vertical="center" shrinkToFit="1"/>
    </xf>
    <xf numFmtId="38" fontId="11" fillId="5" borderId="0" xfId="2" applyFont="1" applyFill="1" applyBorder="1" applyAlignment="1" applyProtection="1">
      <alignment shrinkToFit="1"/>
    </xf>
    <xf numFmtId="0" fontId="11" fillId="5" borderId="0" xfId="2" applyNumberFormat="1" applyFont="1" applyFill="1" applyBorder="1" applyAlignment="1" applyProtection="1">
      <alignment vertical="center" wrapText="1"/>
    </xf>
    <xf numFmtId="38" fontId="12" fillId="5" borderId="0" xfId="2" applyFont="1" applyFill="1" applyBorder="1" applyAlignment="1" applyProtection="1">
      <alignment horizontal="center" vertical="center" wrapText="1"/>
      <protection locked="0"/>
    </xf>
    <xf numFmtId="38" fontId="13" fillId="5" borderId="0" xfId="2" applyFont="1" applyFill="1" applyBorder="1" applyAlignment="1" applyProtection="1">
      <alignment vertical="center" shrinkToFit="1"/>
      <protection locked="0"/>
    </xf>
    <xf numFmtId="38" fontId="11" fillId="5" borderId="0" xfId="2" applyFont="1" applyFill="1" applyBorder="1" applyAlignment="1" applyProtection="1">
      <alignment vertical="center" textRotation="255"/>
    </xf>
    <xf numFmtId="176" fontId="11" fillId="5" borderId="0" xfId="2" applyNumberFormat="1" applyFont="1" applyFill="1" applyBorder="1" applyAlignment="1" applyProtection="1">
      <alignment horizontal="center" vertical="center" shrinkToFit="1"/>
      <protection locked="0"/>
    </xf>
    <xf numFmtId="37" fontId="17" fillId="5" borderId="0" xfId="2" applyNumberFormat="1" applyFont="1" applyFill="1" applyBorder="1" applyAlignment="1" applyProtection="1">
      <alignment vertical="center" shrinkToFit="1"/>
    </xf>
    <xf numFmtId="176" fontId="11" fillId="5" borderId="0" xfId="2" applyNumberFormat="1" applyFont="1" applyFill="1" applyBorder="1" applyAlignment="1" applyProtection="1">
      <alignment vertical="center" shrinkToFit="1"/>
    </xf>
    <xf numFmtId="38" fontId="11" fillId="5" borderId="37" xfId="2" applyFont="1" applyFill="1" applyBorder="1" applyAlignment="1" applyProtection="1">
      <alignment horizontal="center" vertical="center" shrinkToFit="1"/>
    </xf>
    <xf numFmtId="38" fontId="11" fillId="5" borderId="40" xfId="2" applyFont="1" applyFill="1" applyBorder="1" applyAlignment="1" applyProtection="1">
      <alignment horizontal="center" vertical="center" shrinkToFit="1"/>
    </xf>
    <xf numFmtId="38" fontId="11" fillId="5" borderId="46" xfId="2" applyFont="1" applyFill="1" applyBorder="1" applyAlignment="1" applyProtection="1">
      <alignment horizontal="center" vertical="center" shrinkToFit="1"/>
    </xf>
    <xf numFmtId="38" fontId="11" fillId="9" borderId="105" xfId="2" applyFont="1" applyFill="1" applyBorder="1" applyAlignment="1" applyProtection="1">
      <alignment vertical="center" shrinkToFit="1"/>
    </xf>
    <xf numFmtId="38" fontId="11" fillId="9" borderId="100" xfId="2" applyFont="1" applyFill="1" applyBorder="1" applyAlignment="1" applyProtection="1">
      <alignment vertical="center" shrinkToFit="1"/>
    </xf>
    <xf numFmtId="38" fontId="11" fillId="9" borderId="71" xfId="2" applyFont="1" applyFill="1" applyBorder="1" applyAlignment="1" applyProtection="1">
      <alignment vertical="center" shrinkToFit="1"/>
    </xf>
    <xf numFmtId="38" fontId="11" fillId="9" borderId="73" xfId="2" applyFont="1" applyFill="1" applyBorder="1" applyAlignment="1" applyProtection="1">
      <alignment vertical="center" shrinkToFit="1"/>
    </xf>
    <xf numFmtId="38" fontId="12" fillId="0" borderId="0" xfId="2" applyFont="1" applyFill="1" applyBorder="1" applyAlignment="1">
      <alignment horizontal="center" shrinkToFit="1"/>
    </xf>
    <xf numFmtId="38" fontId="17" fillId="0" borderId="0" xfId="2" applyFont="1" applyFill="1" applyBorder="1" applyAlignment="1">
      <alignment horizontal="center" shrinkToFit="1"/>
    </xf>
    <xf numFmtId="0" fontId="0" fillId="0" borderId="70" xfId="0" applyBorder="1">
      <alignment vertical="center"/>
    </xf>
    <xf numFmtId="0" fontId="0" fillId="0" borderId="72" xfId="0" applyBorder="1">
      <alignment vertical="center"/>
    </xf>
    <xf numFmtId="0" fontId="0" fillId="0" borderId="74" xfId="0" applyBorder="1">
      <alignment vertical="center"/>
    </xf>
    <xf numFmtId="38" fontId="11" fillId="0" borderId="149" xfId="2" applyFont="1" applyBorder="1" applyAlignment="1">
      <alignment vertical="center" shrinkToFit="1"/>
    </xf>
    <xf numFmtId="38" fontId="11" fillId="0" borderId="150" xfId="2" applyFont="1" applyBorder="1">
      <alignment vertical="center"/>
    </xf>
    <xf numFmtId="0" fontId="27" fillId="5" borderId="0" xfId="3" applyFont="1" applyFill="1">
      <alignment vertical="center"/>
    </xf>
    <xf numFmtId="0" fontId="28" fillId="5" borderId="0" xfId="0" applyFont="1" applyFill="1">
      <alignment vertical="center"/>
    </xf>
    <xf numFmtId="0" fontId="27" fillId="5" borderId="0" xfId="0" applyFont="1" applyFill="1">
      <alignment vertical="center"/>
    </xf>
    <xf numFmtId="0" fontId="29" fillId="5" borderId="0" xfId="0" applyFont="1" applyFill="1">
      <alignment vertical="center"/>
    </xf>
    <xf numFmtId="0" fontId="27" fillId="5" borderId="152" xfId="3" applyFont="1" applyFill="1" applyBorder="1">
      <alignment vertical="center"/>
    </xf>
    <xf numFmtId="0" fontId="27" fillId="5" borderId="153" xfId="3" applyFont="1" applyFill="1" applyBorder="1">
      <alignment vertical="center"/>
    </xf>
    <xf numFmtId="0" fontId="28" fillId="5" borderId="153" xfId="0" applyFont="1" applyFill="1" applyBorder="1">
      <alignment vertical="center"/>
    </xf>
    <xf numFmtId="0" fontId="27" fillId="5" borderId="153" xfId="0" applyFont="1" applyFill="1" applyBorder="1">
      <alignment vertical="center"/>
    </xf>
    <xf numFmtId="0" fontId="27" fillId="5" borderId="154" xfId="0" applyFont="1" applyFill="1" applyBorder="1">
      <alignment vertical="center"/>
    </xf>
    <xf numFmtId="0" fontId="29" fillId="5" borderId="0" xfId="3" applyFont="1" applyFill="1">
      <alignment vertical="center"/>
    </xf>
    <xf numFmtId="0" fontId="30" fillId="5" borderId="0" xfId="3" applyFont="1" applyFill="1">
      <alignment vertical="center"/>
    </xf>
    <xf numFmtId="0" fontId="29" fillId="5" borderId="155" xfId="3" applyFont="1" applyFill="1" applyBorder="1">
      <alignment vertical="center"/>
    </xf>
    <xf numFmtId="0" fontId="27" fillId="5" borderId="156" xfId="0" applyFont="1" applyFill="1" applyBorder="1">
      <alignment vertical="center"/>
    </xf>
    <xf numFmtId="0" fontId="27" fillId="5" borderId="155" xfId="3" applyFont="1" applyFill="1" applyBorder="1">
      <alignment vertical="center"/>
    </xf>
    <xf numFmtId="0" fontId="27" fillId="7" borderId="13" xfId="3" applyFont="1" applyFill="1" applyBorder="1">
      <alignment vertical="center"/>
    </xf>
    <xf numFmtId="177" fontId="27" fillId="0" borderId="157" xfId="3" applyNumberFormat="1" applyFont="1" applyBorder="1" applyAlignment="1">
      <alignment horizontal="left" vertical="center" indent="1"/>
    </xf>
    <xf numFmtId="177" fontId="27" fillId="0" borderId="158" xfId="3" applyNumberFormat="1" applyFont="1" applyBorder="1" applyAlignment="1">
      <alignment horizontal="left" vertical="center" indent="1"/>
    </xf>
    <xf numFmtId="0" fontId="27" fillId="0" borderId="157" xfId="3" applyFont="1" applyBorder="1" applyAlignment="1">
      <alignment horizontal="left" vertical="center" indent="1"/>
    </xf>
    <xf numFmtId="0" fontId="27" fillId="5" borderId="159" xfId="3" applyFont="1" applyFill="1" applyBorder="1" applyAlignment="1">
      <alignment horizontal="left" vertical="center" indent="1"/>
    </xf>
    <xf numFmtId="0" fontId="27" fillId="5" borderId="159" xfId="3" applyFont="1" applyFill="1" applyBorder="1">
      <alignment vertical="center"/>
    </xf>
    <xf numFmtId="0" fontId="27" fillId="5" borderId="158" xfId="3" applyFont="1" applyFill="1" applyBorder="1">
      <alignment vertical="center"/>
    </xf>
    <xf numFmtId="0" fontId="27" fillId="5" borderId="157" xfId="3" applyFont="1" applyFill="1" applyBorder="1" applyAlignment="1">
      <alignment horizontal="left" vertical="center" indent="1"/>
    </xf>
    <xf numFmtId="0" fontId="27" fillId="5" borderId="159" xfId="0" applyFont="1" applyFill="1" applyBorder="1">
      <alignment vertical="center"/>
    </xf>
    <xf numFmtId="0" fontId="27" fillId="5" borderId="158" xfId="0" applyFont="1" applyFill="1" applyBorder="1">
      <alignment vertical="center"/>
    </xf>
    <xf numFmtId="0" fontId="27" fillId="5" borderId="157" xfId="0" applyFont="1" applyFill="1" applyBorder="1" applyAlignment="1">
      <alignment horizontal="left" vertical="center" indent="1"/>
    </xf>
    <xf numFmtId="0" fontId="27" fillId="5" borderId="159" xfId="0" applyFont="1" applyFill="1" applyBorder="1" applyAlignment="1">
      <alignment horizontal="left" vertical="center" indent="1"/>
    </xf>
    <xf numFmtId="0" fontId="27" fillId="0" borderId="0" xfId="3" applyFont="1">
      <alignment vertical="center"/>
    </xf>
    <xf numFmtId="0" fontId="27" fillId="0" borderId="0" xfId="3" applyFont="1" applyAlignment="1">
      <alignment horizontal="left" vertical="center" indent="1"/>
    </xf>
    <xf numFmtId="0" fontId="27" fillId="5" borderId="0" xfId="3" applyFont="1" applyFill="1" applyAlignment="1">
      <alignment horizontal="left" vertical="center" indent="1"/>
    </xf>
    <xf numFmtId="0" fontId="27" fillId="5" borderId="0" xfId="0" applyFont="1" applyFill="1" applyAlignment="1">
      <alignment horizontal="left" vertical="center" indent="1"/>
    </xf>
    <xf numFmtId="0" fontId="27" fillId="5" borderId="161" xfId="3" applyFont="1" applyFill="1" applyBorder="1">
      <alignment vertical="center"/>
    </xf>
    <xf numFmtId="0" fontId="27" fillId="5" borderId="162" xfId="3" applyFont="1" applyFill="1" applyBorder="1">
      <alignment vertical="center"/>
    </xf>
    <xf numFmtId="0" fontId="27" fillId="5" borderId="162" xfId="0" applyFont="1" applyFill="1" applyBorder="1">
      <alignment vertical="center"/>
    </xf>
    <xf numFmtId="0" fontId="27" fillId="5" borderId="163" xfId="0" applyFont="1" applyFill="1" applyBorder="1">
      <alignment vertical="center"/>
    </xf>
    <xf numFmtId="0" fontId="27" fillId="5" borderId="1" xfId="3" applyFont="1" applyFill="1" applyBorder="1">
      <alignment vertical="center"/>
    </xf>
    <xf numFmtId="0" fontId="27" fillId="5" borderId="1" xfId="0" applyFont="1" applyFill="1" applyBorder="1">
      <alignment vertical="center"/>
    </xf>
    <xf numFmtId="0" fontId="27" fillId="5" borderId="0" xfId="3" applyFont="1" applyFill="1" applyAlignment="1">
      <alignment vertical="center" wrapText="1"/>
    </xf>
    <xf numFmtId="0" fontId="27" fillId="5" borderId="0" xfId="3" applyFont="1" applyFill="1" applyAlignment="1">
      <alignment horizontal="center" vertical="center" wrapText="1"/>
    </xf>
    <xf numFmtId="0" fontId="32" fillId="5" borderId="0" xfId="0" applyFont="1" applyFill="1">
      <alignment vertical="center"/>
    </xf>
    <xf numFmtId="0" fontId="32" fillId="5" borderId="0" xfId="0" applyFont="1" applyFill="1" applyAlignment="1">
      <alignment horizontal="left" vertical="center"/>
    </xf>
    <xf numFmtId="0" fontId="27" fillId="5" borderId="0" xfId="0" applyFont="1" applyFill="1" applyAlignment="1">
      <alignment horizontal="left" vertical="center"/>
    </xf>
    <xf numFmtId="0" fontId="32" fillId="5" borderId="0" xfId="0" applyFont="1" applyFill="1" applyAlignment="1">
      <alignment vertical="center" shrinkToFit="1"/>
    </xf>
    <xf numFmtId="0" fontId="34" fillId="5" borderId="0" xfId="0" applyFont="1" applyFill="1" applyAlignment="1">
      <alignment horizontal="distributed" vertical="center"/>
    </xf>
    <xf numFmtId="0" fontId="32" fillId="5" borderId="0" xfId="0" applyFont="1" applyFill="1" applyAlignment="1">
      <alignment horizontal="center" vertical="center"/>
    </xf>
    <xf numFmtId="0" fontId="32" fillId="0" borderId="0" xfId="0" applyFont="1" applyAlignment="1">
      <alignment vertical="center" shrinkToFit="1"/>
    </xf>
    <xf numFmtId="0" fontId="34" fillId="0" borderId="0" xfId="0" applyFont="1" applyAlignment="1">
      <alignment horizontal="distributed" vertical="center"/>
    </xf>
    <xf numFmtId="0" fontId="34" fillId="5" borderId="0" xfId="0" applyFont="1" applyFill="1">
      <alignment vertical="center"/>
    </xf>
    <xf numFmtId="0" fontId="34" fillId="5" borderId="0" xfId="0" applyFont="1" applyFill="1" applyAlignment="1">
      <alignment horizontal="right" vertical="center"/>
    </xf>
    <xf numFmtId="0" fontId="36" fillId="5" borderId="0" xfId="0" applyFont="1" applyFill="1" applyAlignment="1">
      <alignment horizontal="right" vertical="center" shrinkToFit="1"/>
    </xf>
    <xf numFmtId="0" fontId="32" fillId="7" borderId="0" xfId="0" applyFont="1" applyFill="1" applyAlignment="1">
      <alignment horizontal="left" vertical="center" indent="1" shrinkToFit="1"/>
    </xf>
    <xf numFmtId="0" fontId="32" fillId="7" borderId="0" xfId="0" applyFont="1" applyFill="1" applyAlignment="1">
      <alignment vertical="center" shrinkToFit="1"/>
    </xf>
    <xf numFmtId="0" fontId="39" fillId="5" borderId="0" xfId="0" applyFont="1" applyFill="1">
      <alignment vertical="center"/>
    </xf>
    <xf numFmtId="0" fontId="32" fillId="5" borderId="0" xfId="0" applyFont="1" applyFill="1" applyAlignment="1">
      <alignment horizontal="left" vertical="center" indent="1" shrinkToFit="1"/>
    </xf>
    <xf numFmtId="0" fontId="35" fillId="5" borderId="0" xfId="0" applyFont="1" applyFill="1" applyAlignment="1">
      <alignment horizontal="left" vertical="center" indent="1" shrinkToFit="1"/>
    </xf>
    <xf numFmtId="0" fontId="34" fillId="5" borderId="0" xfId="0" applyFont="1" applyFill="1" applyAlignment="1">
      <alignment horizontal="left" vertical="center" indent="1" shrinkToFit="1"/>
    </xf>
    <xf numFmtId="0" fontId="36" fillId="0" borderId="0" xfId="0" applyFont="1" applyAlignment="1">
      <alignment horizontal="right" vertical="center" shrinkToFit="1"/>
    </xf>
    <xf numFmtId="0" fontId="40" fillId="5" borderId="0" xfId="0" applyFont="1" applyFill="1" applyAlignment="1">
      <alignment horizontal="left" vertical="center"/>
    </xf>
    <xf numFmtId="0" fontId="41" fillId="5" borderId="0" xfId="0" applyFont="1" applyFill="1">
      <alignment vertical="center"/>
    </xf>
    <xf numFmtId="0" fontId="32" fillId="5" borderId="164" xfId="0" applyFont="1" applyFill="1" applyBorder="1">
      <alignment vertical="center"/>
    </xf>
    <xf numFmtId="0" fontId="32" fillId="5" borderId="165" xfId="0" applyFont="1" applyFill="1" applyBorder="1">
      <alignment vertical="center"/>
    </xf>
    <xf numFmtId="0" fontId="32" fillId="5" borderId="166" xfId="0" applyFont="1" applyFill="1" applyBorder="1">
      <alignment vertical="center"/>
    </xf>
    <xf numFmtId="0" fontId="32" fillId="5" borderId="167" xfId="0" applyFont="1" applyFill="1" applyBorder="1">
      <alignment vertical="center"/>
    </xf>
    <xf numFmtId="0" fontId="42" fillId="5" borderId="0" xfId="0" applyFont="1" applyFill="1" applyAlignment="1">
      <alignment horizontal="left" vertical="center"/>
    </xf>
    <xf numFmtId="0" fontId="40" fillId="5" borderId="0" xfId="0" applyFont="1" applyFill="1">
      <alignment vertical="center"/>
    </xf>
    <xf numFmtId="0" fontId="32" fillId="5" borderId="168" xfId="0" applyFont="1" applyFill="1" applyBorder="1">
      <alignment vertical="center"/>
    </xf>
    <xf numFmtId="0" fontId="42" fillId="5" borderId="0" xfId="0" applyFont="1" applyFill="1" applyAlignment="1">
      <alignment horizontal="right" vertical="center"/>
    </xf>
    <xf numFmtId="0" fontId="43" fillId="5" borderId="0" xfId="0" applyFont="1" applyFill="1">
      <alignment vertical="center"/>
    </xf>
    <xf numFmtId="0" fontId="40" fillId="5" borderId="0" xfId="3" applyFont="1" applyFill="1">
      <alignment vertical="center"/>
    </xf>
    <xf numFmtId="0" fontId="42" fillId="5" borderId="0" xfId="0" applyFont="1" applyFill="1">
      <alignment vertical="center"/>
    </xf>
    <xf numFmtId="0" fontId="32" fillId="5" borderId="169" xfId="0" applyFont="1" applyFill="1" applyBorder="1">
      <alignment vertical="center"/>
    </xf>
    <xf numFmtId="0" fontId="32" fillId="5" borderId="170" xfId="0" applyFont="1" applyFill="1" applyBorder="1">
      <alignment vertical="center"/>
    </xf>
    <xf numFmtId="0" fontId="32" fillId="5" borderId="171" xfId="0" applyFont="1" applyFill="1" applyBorder="1">
      <alignment vertical="center"/>
    </xf>
    <xf numFmtId="0" fontId="32" fillId="5" borderId="0" xfId="0" applyFont="1" applyFill="1" applyAlignment="1">
      <alignment horizontal="center" vertical="center" shrinkToFit="1"/>
    </xf>
    <xf numFmtId="0" fontId="49" fillId="5" borderId="0" xfId="0" applyFont="1" applyFill="1">
      <alignment vertical="center"/>
    </xf>
    <xf numFmtId="0" fontId="50" fillId="5" borderId="0" xfId="0" applyFont="1" applyFill="1">
      <alignment vertical="center"/>
    </xf>
    <xf numFmtId="177" fontId="32" fillId="5" borderId="0" xfId="0" applyNumberFormat="1" applyFont="1" applyFill="1" applyAlignment="1">
      <alignment horizontal="center" vertical="center"/>
    </xf>
    <xf numFmtId="0" fontId="32" fillId="5" borderId="0" xfId="0" applyFont="1" applyFill="1" applyAlignment="1">
      <alignment horizontal="right" vertical="center"/>
    </xf>
    <xf numFmtId="0" fontId="32" fillId="5" borderId="23" xfId="0" applyFont="1" applyFill="1" applyBorder="1">
      <alignment vertical="center"/>
    </xf>
    <xf numFmtId="0" fontId="34" fillId="5" borderId="172" xfId="0" applyFont="1" applyFill="1" applyBorder="1" applyAlignment="1">
      <alignment horizontal="center" vertical="center"/>
    </xf>
    <xf numFmtId="0" fontId="34" fillId="5" borderId="173" xfId="0" applyFont="1" applyFill="1" applyBorder="1" applyAlignment="1">
      <alignment horizontal="center" vertical="center" wrapText="1" shrinkToFit="1"/>
    </xf>
    <xf numFmtId="178" fontId="34" fillId="5" borderId="13" xfId="0" applyNumberFormat="1" applyFont="1" applyFill="1" applyBorder="1" applyAlignment="1">
      <alignment horizontal="right" vertical="center"/>
    </xf>
    <xf numFmtId="0" fontId="34" fillId="5" borderId="173" xfId="0" applyFont="1" applyFill="1" applyBorder="1" applyAlignment="1">
      <alignment horizontal="center" vertical="center" shrinkToFit="1"/>
    </xf>
    <xf numFmtId="0" fontId="34" fillId="8" borderId="30" xfId="0" applyFont="1" applyFill="1" applyBorder="1" applyAlignment="1">
      <alignment horizontal="center" vertical="center"/>
    </xf>
    <xf numFmtId="178" fontId="34" fillId="8" borderId="175" xfId="0" applyNumberFormat="1" applyFont="1" applyFill="1" applyBorder="1" applyAlignment="1">
      <alignment horizontal="right" vertical="center"/>
    </xf>
    <xf numFmtId="0" fontId="34" fillId="0" borderId="0" xfId="0" applyFont="1" applyAlignment="1">
      <alignment horizontal="center" vertical="center" shrinkToFit="1"/>
    </xf>
    <xf numFmtId="179" fontId="36" fillId="0" borderId="0" xfId="0" applyNumberFormat="1" applyFont="1" applyAlignment="1">
      <alignment horizontal="right" vertical="center"/>
    </xf>
    <xf numFmtId="179" fontId="36" fillId="0" borderId="0" xfId="0" applyNumberFormat="1" applyFont="1" applyAlignment="1">
      <alignment horizontal="right" vertical="center" shrinkToFit="1"/>
    </xf>
    <xf numFmtId="179" fontId="32" fillId="0" borderId="0" xfId="0" applyNumberFormat="1" applyFont="1">
      <alignment vertical="center"/>
    </xf>
    <xf numFmtId="179" fontId="34" fillId="0" borderId="0" xfId="0" applyNumberFormat="1" applyFont="1" applyAlignment="1">
      <alignment horizontal="center" vertical="center"/>
    </xf>
    <xf numFmtId="179" fontId="34" fillId="5" borderId="0" xfId="0" applyNumberFormat="1" applyFont="1" applyFill="1" applyAlignment="1">
      <alignment horizontal="right" vertical="center"/>
    </xf>
    <xf numFmtId="179" fontId="32" fillId="5" borderId="0" xfId="0" applyNumberFormat="1" applyFont="1" applyFill="1">
      <alignment vertical="center"/>
    </xf>
    <xf numFmtId="179" fontId="34" fillId="5" borderId="19" xfId="0" applyNumberFormat="1" applyFont="1" applyFill="1" applyBorder="1" applyAlignment="1">
      <alignment horizontal="right" vertical="center"/>
    </xf>
    <xf numFmtId="179" fontId="32" fillId="5" borderId="0" xfId="0" applyNumberFormat="1" applyFont="1" applyFill="1" applyAlignment="1">
      <alignment horizontal="right" vertical="center"/>
    </xf>
    <xf numFmtId="179" fontId="32" fillId="5" borderId="0" xfId="0" applyNumberFormat="1" applyFont="1" applyFill="1" applyAlignment="1">
      <alignment horizontal="left" vertical="center"/>
    </xf>
    <xf numFmtId="179" fontId="34" fillId="5" borderId="0" xfId="0" applyNumberFormat="1" applyFont="1" applyFill="1">
      <alignment vertical="center"/>
    </xf>
    <xf numFmtId="0" fontId="11" fillId="8" borderId="89" xfId="2" applyNumberFormat="1" applyFont="1" applyFill="1" applyBorder="1" applyAlignment="1" applyProtection="1">
      <alignment vertical="center" wrapText="1"/>
    </xf>
    <xf numFmtId="0" fontId="11" fillId="8" borderId="107" xfId="2" applyNumberFormat="1" applyFont="1" applyFill="1" applyBorder="1" applyAlignment="1" applyProtection="1">
      <alignment vertical="center" wrapText="1"/>
    </xf>
    <xf numFmtId="0" fontId="11" fillId="8" borderId="92" xfId="2" applyNumberFormat="1" applyFont="1" applyFill="1" applyBorder="1" applyAlignment="1" applyProtection="1">
      <alignment vertical="center" wrapText="1"/>
    </xf>
    <xf numFmtId="178" fontId="34" fillId="0" borderId="13" xfId="0" applyNumberFormat="1" applyFont="1" applyBorder="1" applyAlignment="1">
      <alignment horizontal="right" vertical="center"/>
    </xf>
    <xf numFmtId="0" fontId="52" fillId="0" borderId="0" xfId="0" applyFont="1">
      <alignment vertical="center"/>
    </xf>
    <xf numFmtId="0" fontId="59" fillId="0" borderId="0" xfId="3" applyFont="1">
      <alignment vertical="center"/>
    </xf>
    <xf numFmtId="0" fontId="59" fillId="0" borderId="0" xfId="3" applyFont="1" applyAlignment="1">
      <alignment horizontal="right" vertical="center"/>
    </xf>
    <xf numFmtId="0" fontId="20" fillId="0" borderId="0" xfId="3" applyFont="1" applyAlignment="1">
      <alignment horizontal="right" vertical="center"/>
    </xf>
    <xf numFmtId="0" fontId="62" fillId="0" borderId="0" xfId="3" applyFont="1">
      <alignment vertical="center"/>
    </xf>
    <xf numFmtId="0" fontId="63" fillId="0" borderId="0" xfId="3" applyFont="1">
      <alignment vertical="center"/>
    </xf>
    <xf numFmtId="0" fontId="55" fillId="0" borderId="75" xfId="3" applyFont="1" applyBorder="1" applyAlignment="1">
      <alignment horizontal="center" vertical="center" wrapText="1"/>
    </xf>
    <xf numFmtId="0" fontId="63" fillId="0" borderId="75" xfId="3" applyFont="1" applyBorder="1" applyAlignment="1">
      <alignment horizontal="center" vertical="center"/>
    </xf>
    <xf numFmtId="0" fontId="63" fillId="0" borderId="9" xfId="3" applyFont="1" applyBorder="1" applyAlignment="1">
      <alignment horizontal="center" vertical="center" wrapText="1"/>
    </xf>
    <xf numFmtId="179" fontId="62" fillId="0" borderId="49" xfId="3" applyNumberFormat="1" applyFont="1" applyBorder="1">
      <alignment vertical="center"/>
    </xf>
    <xf numFmtId="0" fontId="63" fillId="0" borderId="177" xfId="3" applyFont="1" applyBorder="1" applyAlignment="1">
      <alignment horizontal="center" vertical="center" wrapText="1"/>
    </xf>
    <xf numFmtId="179" fontId="62" fillId="0" borderId="105" xfId="3" applyNumberFormat="1" applyFont="1" applyBorder="1">
      <alignment vertical="center"/>
    </xf>
    <xf numFmtId="0" fontId="63" fillId="0" borderId="178" xfId="3" applyFont="1" applyBorder="1" applyAlignment="1">
      <alignment horizontal="center" vertical="center" wrapText="1"/>
    </xf>
    <xf numFmtId="179" fontId="62" fillId="0" borderId="110" xfId="3" applyNumberFormat="1" applyFont="1" applyBorder="1">
      <alignment vertical="center"/>
    </xf>
    <xf numFmtId="0" fontId="54" fillId="0" borderId="0" xfId="6" applyFont="1">
      <alignment vertical="center"/>
    </xf>
    <xf numFmtId="0" fontId="53" fillId="0" borderId="0" xfId="6" applyFont="1">
      <alignment vertical="center"/>
    </xf>
    <xf numFmtId="0" fontId="54" fillId="0" borderId="0" xfId="6" applyFont="1" applyAlignment="1">
      <alignment vertical="center" shrinkToFit="1"/>
    </xf>
    <xf numFmtId="0" fontId="55" fillId="0" borderId="0" xfId="6" applyFont="1">
      <alignment vertical="center"/>
    </xf>
    <xf numFmtId="0" fontId="56" fillId="0" borderId="0" xfId="6" applyFont="1">
      <alignment vertical="center"/>
    </xf>
    <xf numFmtId="0" fontId="65" fillId="0" borderId="0" xfId="6" applyFont="1">
      <alignment vertical="center"/>
    </xf>
    <xf numFmtId="0" fontId="57" fillId="0" borderId="0" xfId="6" applyFont="1">
      <alignment vertical="center"/>
    </xf>
    <xf numFmtId="0" fontId="54" fillId="0" borderId="0" xfId="6" applyFont="1" applyAlignment="1">
      <alignment horizontal="right" vertical="center"/>
    </xf>
    <xf numFmtId="0" fontId="58" fillId="0" borderId="0" xfId="6" applyFont="1">
      <alignment vertical="center"/>
    </xf>
    <xf numFmtId="0" fontId="54" fillId="0" borderId="0" xfId="6" applyFont="1" applyAlignment="1">
      <alignment horizontal="center" vertical="center" textRotation="255"/>
    </xf>
    <xf numFmtId="0" fontId="54" fillId="0" borderId="20" xfId="6" applyFont="1" applyBorder="1" applyAlignment="1">
      <alignment horizontal="center" vertical="center"/>
    </xf>
    <xf numFmtId="0" fontId="54" fillId="0" borderId="20" xfId="6" applyFont="1" applyBorder="1" applyAlignment="1">
      <alignment horizontal="center" vertical="center" shrinkToFit="1"/>
    </xf>
    <xf numFmtId="0" fontId="54" fillId="0" borderId="13" xfId="6" applyFont="1" applyBorder="1" applyAlignment="1">
      <alignment horizontal="center" vertical="center"/>
    </xf>
    <xf numFmtId="0" fontId="54" fillId="0" borderId="157" xfId="6" applyFont="1" applyBorder="1" applyAlignment="1">
      <alignment horizontal="center" vertical="center"/>
    </xf>
    <xf numFmtId="0" fontId="54" fillId="0" borderId="47" xfId="6" applyFont="1" applyBorder="1" applyAlignment="1">
      <alignment horizontal="center" vertical="center"/>
    </xf>
    <xf numFmtId="0" fontId="54" fillId="0" borderId="47" xfId="6" applyFont="1" applyBorder="1" applyAlignment="1">
      <alignment horizontal="center" vertical="center" shrinkToFit="1"/>
    </xf>
    <xf numFmtId="0" fontId="54" fillId="0" borderId="59" xfId="6" applyFont="1" applyBorder="1" applyAlignment="1">
      <alignment horizontal="center" vertical="center"/>
    </xf>
    <xf numFmtId="0" fontId="54" fillId="0" borderId="61" xfId="6" applyFont="1" applyBorder="1" applyAlignment="1">
      <alignment horizontal="center" vertical="center"/>
    </xf>
    <xf numFmtId="0" fontId="54" fillId="12" borderId="59" xfId="6" applyFont="1" applyFill="1" applyBorder="1" applyAlignment="1">
      <alignment horizontal="center" vertical="center"/>
    </xf>
    <xf numFmtId="0" fontId="54" fillId="12" borderId="61" xfId="6" applyFont="1" applyFill="1" applyBorder="1" applyAlignment="1">
      <alignment horizontal="center" vertical="center"/>
    </xf>
    <xf numFmtId="0" fontId="54" fillId="0" borderId="179" xfId="6" applyFont="1" applyBorder="1" applyAlignment="1">
      <alignment horizontal="center" vertical="center"/>
    </xf>
    <xf numFmtId="0" fontId="54" fillId="0" borderId="180" xfId="6" applyFont="1" applyBorder="1" applyAlignment="1">
      <alignment horizontal="center" vertical="center"/>
    </xf>
    <xf numFmtId="0" fontId="54" fillId="0" borderId="50" xfId="6" applyFont="1" applyBorder="1" applyAlignment="1">
      <alignment horizontal="center" vertical="center"/>
    </xf>
    <xf numFmtId="0" fontId="54" fillId="0" borderId="50" xfId="6" applyFont="1" applyBorder="1" applyAlignment="1">
      <alignment horizontal="center" vertical="center" shrinkToFit="1"/>
    </xf>
    <xf numFmtId="0" fontId="54" fillId="0" borderId="44" xfId="6" applyFont="1" applyBorder="1" applyAlignment="1">
      <alignment horizontal="center" vertical="center"/>
    </xf>
    <xf numFmtId="0" fontId="54" fillId="0" borderId="46" xfId="6" applyFont="1" applyBorder="1" applyAlignment="1">
      <alignment horizontal="center" vertical="center"/>
    </xf>
    <xf numFmtId="0" fontId="54" fillId="12" borderId="44" xfId="6" applyFont="1" applyFill="1" applyBorder="1" applyAlignment="1">
      <alignment horizontal="center" vertical="center"/>
    </xf>
    <xf numFmtId="0" fontId="54" fillId="12" borderId="46" xfId="6" applyFont="1" applyFill="1" applyBorder="1" applyAlignment="1">
      <alignment horizontal="center" vertical="center"/>
    </xf>
    <xf numFmtId="0" fontId="54" fillId="0" borderId="181" xfId="6" applyFont="1" applyBorder="1" applyAlignment="1">
      <alignment horizontal="center" vertical="center"/>
    </xf>
    <xf numFmtId="0" fontId="54" fillId="0" borderId="182" xfId="6" applyFont="1" applyBorder="1" applyAlignment="1">
      <alignment horizontal="center" vertical="center"/>
    </xf>
    <xf numFmtId="0" fontId="54" fillId="0" borderId="13" xfId="6" applyFont="1" applyBorder="1" applyAlignment="1">
      <alignment horizontal="center" vertical="center" shrinkToFit="1"/>
    </xf>
    <xf numFmtId="0" fontId="54" fillId="0" borderId="183" xfId="6" applyFont="1" applyBorder="1" applyAlignment="1">
      <alignment horizontal="center" vertical="center"/>
    </xf>
    <xf numFmtId="0" fontId="54" fillId="0" borderId="0" xfId="6" applyFont="1" applyAlignment="1">
      <alignment horizontal="center" vertical="center"/>
    </xf>
    <xf numFmtId="0" fontId="54" fillId="12" borderId="0" xfId="6" applyFont="1" applyFill="1" applyAlignment="1">
      <alignment horizontal="center" vertical="center"/>
    </xf>
    <xf numFmtId="0" fontId="54" fillId="12" borderId="19" xfId="6" applyFont="1" applyFill="1" applyBorder="1" applyAlignment="1">
      <alignment horizontal="center" vertical="center"/>
    </xf>
    <xf numFmtId="0" fontId="54" fillId="0" borderId="180" xfId="6" applyFont="1" applyBorder="1" applyAlignment="1">
      <alignment horizontal="center" vertical="center" shrinkToFit="1"/>
    </xf>
    <xf numFmtId="176" fontId="54" fillId="0" borderId="59" xfId="7" applyNumberFormat="1" applyFont="1" applyFill="1" applyBorder="1" applyAlignment="1">
      <alignment horizontal="right" vertical="center"/>
    </xf>
    <xf numFmtId="176" fontId="54" fillId="0" borderId="61" xfId="7" applyNumberFormat="1" applyFont="1" applyFill="1" applyBorder="1" applyAlignment="1">
      <alignment horizontal="right" vertical="center"/>
    </xf>
    <xf numFmtId="176" fontId="54" fillId="12" borderId="59" xfId="7" applyNumberFormat="1" applyFont="1" applyFill="1" applyBorder="1" applyAlignment="1">
      <alignment horizontal="right" vertical="center"/>
    </xf>
    <xf numFmtId="176" fontId="54" fillId="12" borderId="61" xfId="7" applyNumberFormat="1" applyFont="1" applyFill="1" applyBorder="1" applyAlignment="1">
      <alignment horizontal="right" vertical="center"/>
    </xf>
    <xf numFmtId="176" fontId="54" fillId="0" borderId="179" xfId="6" applyNumberFormat="1" applyFont="1" applyBorder="1">
      <alignment vertical="center"/>
    </xf>
    <xf numFmtId="0" fontId="54" fillId="0" borderId="180" xfId="6" applyFont="1" applyBorder="1">
      <alignment vertical="center"/>
    </xf>
    <xf numFmtId="0" fontId="54" fillId="0" borderId="106" xfId="6" applyFont="1" applyBorder="1" applyAlignment="1">
      <alignment horizontal="center" vertical="center" shrinkToFit="1"/>
    </xf>
    <xf numFmtId="176" fontId="54" fillId="0" borderId="38" xfId="7" applyNumberFormat="1" applyFont="1" applyFill="1" applyBorder="1" applyAlignment="1">
      <alignment horizontal="right" vertical="center"/>
    </xf>
    <xf numFmtId="176" fontId="54" fillId="0" borderId="40" xfId="7" applyNumberFormat="1" applyFont="1" applyFill="1" applyBorder="1" applyAlignment="1">
      <alignment horizontal="right" vertical="center"/>
    </xf>
    <xf numFmtId="176" fontId="54" fillId="12" borderId="38" xfId="7" applyNumberFormat="1" applyFont="1" applyFill="1" applyBorder="1" applyAlignment="1">
      <alignment horizontal="right" vertical="center"/>
    </xf>
    <xf numFmtId="176" fontId="54" fillId="12" borderId="40" xfId="7" applyNumberFormat="1" applyFont="1" applyFill="1" applyBorder="1" applyAlignment="1">
      <alignment horizontal="right" vertical="center"/>
    </xf>
    <xf numFmtId="176" fontId="54" fillId="0" borderId="107" xfId="6" applyNumberFormat="1" applyFont="1" applyBorder="1">
      <alignment vertical="center"/>
    </xf>
    <xf numFmtId="0" fontId="54" fillId="0" borderId="106" xfId="6" applyFont="1" applyBorder="1">
      <alignment vertical="center"/>
    </xf>
    <xf numFmtId="0" fontId="54" fillId="0" borderId="57" xfId="6" applyFont="1" applyBorder="1" applyAlignment="1">
      <alignment horizontal="center" vertical="center" shrinkToFit="1"/>
    </xf>
    <xf numFmtId="0" fontId="54" fillId="0" borderId="117" xfId="6" applyFont="1" applyBorder="1" applyAlignment="1">
      <alignment horizontal="center" vertical="center" shrinkToFit="1"/>
    </xf>
    <xf numFmtId="0" fontId="54" fillId="12" borderId="106" xfId="6" applyFont="1" applyFill="1" applyBorder="1">
      <alignment vertical="center"/>
    </xf>
    <xf numFmtId="176" fontId="54" fillId="0" borderId="107" xfId="6" applyNumberFormat="1" applyFont="1" applyBorder="1" applyAlignment="1">
      <alignment horizontal="right" vertical="center"/>
    </xf>
    <xf numFmtId="176" fontId="54" fillId="0" borderId="35" xfId="7" applyNumberFormat="1" applyFont="1" applyFill="1" applyBorder="1" applyAlignment="1">
      <alignment horizontal="right" vertical="center"/>
    </xf>
    <xf numFmtId="176" fontId="54" fillId="0" borderId="37" xfId="7" applyNumberFormat="1" applyFont="1" applyFill="1" applyBorder="1" applyAlignment="1">
      <alignment horizontal="right" vertical="center"/>
    </xf>
    <xf numFmtId="176" fontId="54" fillId="12" borderId="35" xfId="7" applyNumberFormat="1" applyFont="1" applyFill="1" applyBorder="1" applyAlignment="1">
      <alignment horizontal="right" vertical="center"/>
    </xf>
    <xf numFmtId="176" fontId="54" fillId="12" borderId="37" xfId="7" applyNumberFormat="1" applyFont="1" applyFill="1" applyBorder="1" applyAlignment="1">
      <alignment horizontal="right" vertical="center"/>
    </xf>
    <xf numFmtId="38" fontId="67" fillId="0" borderId="38" xfId="7" applyFont="1" applyFill="1" applyBorder="1">
      <alignment vertical="center"/>
    </xf>
    <xf numFmtId="38" fontId="67" fillId="0" borderId="35" xfId="7" applyFont="1" applyFill="1" applyBorder="1">
      <alignment vertical="center"/>
    </xf>
    <xf numFmtId="0" fontId="54" fillId="0" borderId="182" xfId="6" applyFont="1" applyBorder="1" applyAlignment="1">
      <alignment horizontal="center" vertical="center" shrinkToFit="1"/>
    </xf>
    <xf numFmtId="176" fontId="54" fillId="0" borderId="44" xfId="7" applyNumberFormat="1" applyFont="1" applyFill="1" applyBorder="1" applyAlignment="1">
      <alignment horizontal="right" vertical="center"/>
    </xf>
    <xf numFmtId="176" fontId="54" fillId="0" borderId="46" xfId="7" applyNumberFormat="1" applyFont="1" applyFill="1" applyBorder="1" applyAlignment="1">
      <alignment horizontal="right" vertical="center"/>
    </xf>
    <xf numFmtId="38" fontId="67" fillId="0" borderId="44" xfId="7" applyFont="1" applyFill="1" applyBorder="1">
      <alignment vertical="center"/>
    </xf>
    <xf numFmtId="176" fontId="54" fillId="12" borderId="44" xfId="7" applyNumberFormat="1" applyFont="1" applyFill="1" applyBorder="1" applyAlignment="1">
      <alignment horizontal="right" vertical="center"/>
    </xf>
    <xf numFmtId="176" fontId="54" fillId="12" borderId="46" xfId="7" applyNumberFormat="1" applyFont="1" applyFill="1" applyBorder="1" applyAlignment="1">
      <alignment horizontal="right" vertical="center"/>
    </xf>
    <xf numFmtId="176" fontId="54" fillId="0" borderId="181" xfId="6" applyNumberFormat="1" applyFont="1" applyBorder="1">
      <alignment vertical="center"/>
    </xf>
    <xf numFmtId="0" fontId="54" fillId="0" borderId="182" xfId="6" applyFont="1" applyBorder="1">
      <alignment vertical="center"/>
    </xf>
    <xf numFmtId="177" fontId="27" fillId="5" borderId="157" xfId="3" applyNumberFormat="1" applyFont="1" applyFill="1" applyBorder="1" applyAlignment="1">
      <alignment horizontal="left" vertical="center" indent="1" shrinkToFit="1"/>
    </xf>
    <xf numFmtId="177" fontId="27" fillId="5" borderId="158" xfId="3" applyNumberFormat="1" applyFont="1" applyFill="1" applyBorder="1" applyAlignment="1">
      <alignment horizontal="left" vertical="center" indent="1" shrinkToFit="1"/>
    </xf>
    <xf numFmtId="177" fontId="27" fillId="0" borderId="13" xfId="3" applyNumberFormat="1" applyFont="1" applyBorder="1" applyAlignment="1">
      <alignment horizontal="left" vertical="center" indent="1" shrinkToFit="1"/>
    </xf>
    <xf numFmtId="177" fontId="27" fillId="0" borderId="13" xfId="3" applyNumberFormat="1" applyFont="1" applyBorder="1" applyAlignment="1">
      <alignment horizontal="center" vertical="center" shrinkToFit="1"/>
    </xf>
    <xf numFmtId="0" fontId="27" fillId="5" borderId="18" xfId="0" applyFont="1" applyFill="1" applyBorder="1" applyAlignment="1">
      <alignment horizontal="center" vertical="center"/>
    </xf>
    <xf numFmtId="0" fontId="27" fillId="5" borderId="0" xfId="0" applyFont="1" applyFill="1" applyAlignment="1">
      <alignment horizontal="center" vertical="center"/>
    </xf>
    <xf numFmtId="0" fontId="27" fillId="5" borderId="156" xfId="0" applyFont="1" applyFill="1" applyBorder="1" applyAlignment="1">
      <alignment horizontal="center" vertical="center"/>
    </xf>
    <xf numFmtId="0" fontId="31" fillId="5" borderId="0" xfId="0" applyFont="1" applyFill="1" applyAlignment="1">
      <alignment horizontal="center" vertical="center"/>
    </xf>
    <xf numFmtId="0" fontId="33" fillId="5" borderId="0" xfId="0" applyFont="1" applyFill="1" applyAlignment="1">
      <alignment horizontal="center" vertical="center"/>
    </xf>
    <xf numFmtId="0" fontId="32" fillId="5" borderId="13" xfId="0" applyFont="1" applyFill="1" applyBorder="1" applyAlignment="1">
      <alignment horizontal="center" vertical="center"/>
    </xf>
    <xf numFmtId="177" fontId="32" fillId="7" borderId="157" xfId="0" applyNumberFormat="1" applyFont="1" applyFill="1" applyBorder="1" applyAlignment="1">
      <alignment horizontal="center" vertical="center"/>
    </xf>
    <xf numFmtId="177" fontId="32" fillId="7" borderId="159" xfId="0" applyNumberFormat="1" applyFont="1" applyFill="1" applyBorder="1" applyAlignment="1">
      <alignment horizontal="center" vertical="center"/>
    </xf>
    <xf numFmtId="177" fontId="32" fillId="7" borderId="158" xfId="0" applyNumberFormat="1" applyFont="1" applyFill="1" applyBorder="1" applyAlignment="1">
      <alignment horizontal="center" vertical="center"/>
    </xf>
    <xf numFmtId="0" fontId="32" fillId="5" borderId="157" xfId="0" applyFont="1" applyFill="1" applyBorder="1" applyAlignment="1">
      <alignment horizontal="center" vertical="center"/>
    </xf>
    <xf numFmtId="0" fontId="32" fillId="5" borderId="158" xfId="0" applyFont="1" applyFill="1" applyBorder="1" applyAlignment="1">
      <alignment horizontal="center" vertical="center"/>
    </xf>
    <xf numFmtId="177" fontId="9" fillId="0" borderId="157" xfId="3" applyNumberFormat="1" applyFont="1" applyBorder="1" applyAlignment="1">
      <alignment horizontal="center" vertical="center"/>
    </xf>
    <xf numFmtId="177" fontId="9" fillId="0" borderId="159" xfId="3" applyNumberFormat="1" applyFont="1" applyBorder="1" applyAlignment="1">
      <alignment horizontal="center" vertical="center"/>
    </xf>
    <xf numFmtId="177" fontId="9" fillId="0" borderId="158" xfId="3" applyNumberFormat="1" applyFont="1" applyBorder="1" applyAlignment="1">
      <alignment horizontal="center" vertical="center"/>
    </xf>
    <xf numFmtId="0" fontId="32" fillId="5" borderId="0" xfId="0" applyFont="1" applyFill="1" applyAlignment="1">
      <alignment horizontal="right" vertical="center" shrinkToFit="1"/>
    </xf>
    <xf numFmtId="0" fontId="32" fillId="0" borderId="0" xfId="0" applyFont="1" applyAlignment="1">
      <alignment horizontal="right" vertical="center" shrinkToFit="1"/>
    </xf>
    <xf numFmtId="0" fontId="27" fillId="5" borderId="0" xfId="0" applyFont="1" applyFill="1" applyAlignment="1">
      <alignment horizontal="distributed" vertical="center" shrinkToFit="1"/>
    </xf>
    <xf numFmtId="0" fontId="35" fillId="7" borderId="0" xfId="0" applyFont="1" applyFill="1" applyAlignment="1">
      <alignment horizontal="center" vertical="center"/>
    </xf>
    <xf numFmtId="0" fontId="36" fillId="5" borderId="0" xfId="0" applyFont="1" applyFill="1" applyAlignment="1">
      <alignment horizontal="right" vertical="center" shrinkToFit="1"/>
    </xf>
    <xf numFmtId="0" fontId="35" fillId="7" borderId="0" xfId="0" applyFont="1" applyFill="1" applyAlignment="1">
      <alignment horizontal="left" vertical="center" indent="1" shrinkToFit="1"/>
    </xf>
    <xf numFmtId="0" fontId="37" fillId="0" borderId="0" xfId="0" applyFont="1" applyAlignment="1">
      <alignment horizontal="center" vertical="center"/>
    </xf>
    <xf numFmtId="0" fontId="38" fillId="5" borderId="0" xfId="0" applyFont="1" applyFill="1" applyAlignment="1">
      <alignment horizontal="right" vertical="center" shrinkToFit="1"/>
    </xf>
    <xf numFmtId="0" fontId="32" fillId="7" borderId="0" xfId="0" applyFont="1" applyFill="1" applyAlignment="1">
      <alignment horizontal="left" vertical="center" indent="1" shrinkToFit="1"/>
    </xf>
    <xf numFmtId="0" fontId="36" fillId="5" borderId="0" xfId="0" applyFont="1" applyFill="1" applyAlignment="1">
      <alignment horizontal="right" shrinkToFit="1"/>
    </xf>
    <xf numFmtId="0" fontId="34" fillId="7" borderId="0" xfId="0" applyFont="1" applyFill="1" applyAlignment="1">
      <alignment horizontal="left" vertical="center" indent="1" shrinkToFit="1"/>
    </xf>
    <xf numFmtId="0" fontId="27" fillId="7" borderId="0" xfId="0" applyFont="1" applyFill="1" applyAlignment="1">
      <alignment horizontal="center" vertical="center" shrinkToFit="1"/>
    </xf>
    <xf numFmtId="0" fontId="27" fillId="0" borderId="0" xfId="0" applyFont="1" applyAlignment="1">
      <alignment horizontal="center" vertical="center" shrinkToFit="1"/>
    </xf>
    <xf numFmtId="0" fontId="32" fillId="5" borderId="0" xfId="0" applyFont="1" applyFill="1" applyAlignment="1">
      <alignment horizontal="center" vertical="center"/>
    </xf>
    <xf numFmtId="178" fontId="32" fillId="8" borderId="84" xfId="0" applyNumberFormat="1" applyFont="1" applyFill="1" applyBorder="1" applyAlignment="1">
      <alignment horizontal="right" vertical="center"/>
    </xf>
    <xf numFmtId="178" fontId="32" fillId="8" borderId="97" xfId="0" applyNumberFormat="1" applyFont="1" applyFill="1" applyBorder="1" applyAlignment="1">
      <alignment horizontal="right" vertical="center"/>
    </xf>
    <xf numFmtId="178" fontId="32" fillId="8" borderId="52" xfId="0" applyNumberFormat="1" applyFont="1" applyFill="1" applyBorder="1" applyAlignment="1">
      <alignment horizontal="right" vertical="center"/>
    </xf>
    <xf numFmtId="178" fontId="32" fillId="8" borderId="32" xfId="0" applyNumberFormat="1" applyFont="1" applyFill="1" applyBorder="1" applyAlignment="1">
      <alignment horizontal="right" vertical="center"/>
    </xf>
    <xf numFmtId="178" fontId="32" fillId="8" borderId="10" xfId="0" applyNumberFormat="1" applyFont="1" applyFill="1" applyBorder="1" applyAlignment="1">
      <alignment horizontal="right" vertical="center"/>
    </xf>
    <xf numFmtId="178" fontId="32" fillId="8" borderId="33" xfId="0" applyNumberFormat="1" applyFont="1" applyFill="1" applyBorder="1" applyAlignment="1">
      <alignment horizontal="right" vertical="center"/>
    </xf>
    <xf numFmtId="0" fontId="32" fillId="5" borderId="0" xfId="0" applyFont="1" applyFill="1" applyAlignment="1">
      <alignment horizontal="distributed" vertical="center"/>
    </xf>
    <xf numFmtId="0" fontId="36" fillId="5" borderId="0" xfId="0" applyFont="1" applyFill="1" applyAlignment="1">
      <alignment horizontal="center" vertical="center" shrinkToFit="1"/>
    </xf>
    <xf numFmtId="0" fontId="29" fillId="5" borderId="0" xfId="0" applyFont="1" applyFill="1" applyAlignment="1">
      <alignment horizontal="left" vertical="center"/>
    </xf>
    <xf numFmtId="0" fontId="34" fillId="5" borderId="0" xfId="0" applyFont="1" applyFill="1" applyAlignment="1">
      <alignment horizontal="right" shrinkToFit="1"/>
    </xf>
    <xf numFmtId="0" fontId="32" fillId="7" borderId="0" xfId="0" applyFont="1" applyFill="1" applyAlignment="1">
      <alignment horizontal="left" indent="1" shrinkToFit="1"/>
    </xf>
    <xf numFmtId="0" fontId="45" fillId="7" borderId="0" xfId="5" applyFont="1" applyFill="1" applyBorder="1" applyAlignment="1">
      <alignment horizontal="left" indent="1" shrinkToFit="1"/>
    </xf>
    <xf numFmtId="177" fontId="49" fillId="5" borderId="157" xfId="0" applyNumberFormat="1" applyFont="1" applyFill="1" applyBorder="1" applyAlignment="1">
      <alignment horizontal="center" vertical="center"/>
    </xf>
    <xf numFmtId="177" fontId="49" fillId="5" borderId="159" xfId="0" applyNumberFormat="1" applyFont="1" applyFill="1" applyBorder="1" applyAlignment="1">
      <alignment horizontal="center" vertical="center"/>
    </xf>
    <xf numFmtId="177" fontId="49" fillId="5" borderId="158" xfId="0" applyNumberFormat="1" applyFont="1" applyFill="1" applyBorder="1" applyAlignment="1">
      <alignment horizontal="center" vertical="center"/>
    </xf>
    <xf numFmtId="0" fontId="48" fillId="5" borderId="0" xfId="0" applyFont="1" applyFill="1" applyAlignment="1">
      <alignment horizontal="center" vertical="center"/>
    </xf>
    <xf numFmtId="0" fontId="49" fillId="5" borderId="0" xfId="0" applyFont="1" applyFill="1" applyAlignment="1">
      <alignment horizontal="center" vertical="center"/>
    </xf>
    <xf numFmtId="0" fontId="49" fillId="5" borderId="157" xfId="0" applyFont="1" applyFill="1" applyBorder="1" applyAlignment="1">
      <alignment horizontal="center" vertical="center"/>
    </xf>
    <xf numFmtId="0" fontId="49" fillId="5" borderId="159" xfId="0" applyFont="1" applyFill="1" applyBorder="1" applyAlignment="1">
      <alignment horizontal="center" vertical="center"/>
    </xf>
    <xf numFmtId="0" fontId="49" fillId="5" borderId="158" xfId="0" applyFont="1" applyFill="1" applyBorder="1" applyAlignment="1">
      <alignment horizontal="center" vertical="center"/>
    </xf>
    <xf numFmtId="0" fontId="34" fillId="5" borderId="172" xfId="0" applyFont="1" applyFill="1" applyBorder="1" applyAlignment="1">
      <alignment horizontal="center" vertical="center" shrinkToFit="1"/>
    </xf>
    <xf numFmtId="0" fontId="34" fillId="8" borderId="172" xfId="0" applyFont="1" applyFill="1" applyBorder="1" applyAlignment="1">
      <alignment horizontal="center" vertical="center" wrapText="1"/>
    </xf>
    <xf numFmtId="0" fontId="32" fillId="8" borderId="172" xfId="0" applyFont="1" applyFill="1" applyBorder="1" applyAlignment="1">
      <alignment horizontal="center" vertical="center"/>
    </xf>
    <xf numFmtId="0" fontId="32" fillId="8" borderId="24" xfId="0" applyFont="1" applyFill="1" applyBorder="1" applyAlignment="1">
      <alignment horizontal="center" vertical="center"/>
    </xf>
    <xf numFmtId="0" fontId="34" fillId="0" borderId="172" xfId="0" applyFont="1" applyBorder="1" applyAlignment="1">
      <alignment horizontal="center" vertical="center" wrapText="1"/>
    </xf>
    <xf numFmtId="0" fontId="32" fillId="0" borderId="172" xfId="0" applyFont="1" applyBorder="1" applyAlignment="1">
      <alignment horizontal="center" vertical="center"/>
    </xf>
    <xf numFmtId="0" fontId="32" fillId="0" borderId="24" xfId="0" applyFont="1" applyBorder="1" applyAlignment="1">
      <alignment horizontal="center" vertical="center"/>
    </xf>
    <xf numFmtId="178" fontId="34" fillId="0" borderId="13" xfId="0" applyNumberFormat="1" applyFont="1" applyBorder="1" applyAlignment="1">
      <alignment horizontal="right" vertical="center"/>
    </xf>
    <xf numFmtId="178" fontId="34" fillId="0" borderId="174" xfId="0" applyNumberFormat="1" applyFont="1" applyBorder="1" applyAlignment="1">
      <alignment horizontal="right" vertical="center"/>
    </xf>
    <xf numFmtId="178" fontId="34" fillId="5" borderId="13" xfId="0" applyNumberFormat="1" applyFont="1" applyFill="1" applyBorder="1" applyAlignment="1">
      <alignment horizontal="right" vertical="center"/>
    </xf>
    <xf numFmtId="178" fontId="34" fillId="8" borderId="175" xfId="0" applyNumberFormat="1" applyFont="1" applyFill="1" applyBorder="1" applyAlignment="1">
      <alignment horizontal="right" vertical="center"/>
    </xf>
    <xf numFmtId="178" fontId="34" fillId="8" borderId="31" xfId="0" applyNumberFormat="1" applyFont="1" applyFill="1" applyBorder="1" applyAlignment="1">
      <alignment horizontal="right" vertical="center"/>
    </xf>
    <xf numFmtId="179" fontId="50" fillId="5" borderId="0" xfId="0" applyNumberFormat="1" applyFont="1" applyFill="1" applyAlignment="1">
      <alignment horizontal="left" vertical="center"/>
    </xf>
    <xf numFmtId="179" fontId="35" fillId="8" borderId="157" xfId="1" applyNumberFormat="1" applyFont="1" applyFill="1" applyBorder="1" applyAlignment="1">
      <alignment horizontal="right" vertical="center" shrinkToFit="1"/>
    </xf>
    <xf numFmtId="179" fontId="35" fillId="8" borderId="158" xfId="1" applyNumberFormat="1" applyFont="1" applyFill="1" applyBorder="1" applyAlignment="1">
      <alignment horizontal="right" vertical="center" shrinkToFit="1"/>
    </xf>
    <xf numFmtId="179" fontId="35" fillId="8" borderId="84" xfId="1" applyNumberFormat="1" applyFont="1" applyFill="1" applyBorder="1" applyAlignment="1">
      <alignment horizontal="right" vertical="center" shrinkToFit="1"/>
    </xf>
    <xf numFmtId="179" fontId="35" fillId="8" borderId="52" xfId="1" applyNumberFormat="1" applyFont="1" applyFill="1" applyBorder="1" applyAlignment="1">
      <alignment horizontal="right" vertical="center" shrinkToFit="1"/>
    </xf>
    <xf numFmtId="179" fontId="50" fillId="8" borderId="176" xfId="1" applyNumberFormat="1" applyFont="1" applyFill="1" applyBorder="1" applyAlignment="1">
      <alignment horizontal="right" vertical="center" shrinkToFit="1"/>
    </xf>
    <xf numFmtId="179" fontId="50" fillId="8" borderId="160" xfId="1" applyNumberFormat="1" applyFont="1" applyFill="1" applyBorder="1" applyAlignment="1">
      <alignment horizontal="right" vertical="center" shrinkToFit="1"/>
    </xf>
    <xf numFmtId="0" fontId="34" fillId="0" borderId="0" xfId="0" applyFont="1" applyAlignment="1">
      <alignment horizontal="right" shrinkToFit="1"/>
    </xf>
    <xf numFmtId="0" fontId="0" fillId="0" borderId="39" xfId="0" applyBorder="1" applyAlignment="1">
      <alignment horizontal="center" vertical="center"/>
    </xf>
    <xf numFmtId="0" fontId="0" fillId="0" borderId="71" xfId="0" applyBorder="1" applyAlignment="1">
      <alignment horizontal="center" vertical="center"/>
    </xf>
    <xf numFmtId="0" fontId="0" fillId="0" borderId="77" xfId="0" applyBorder="1" applyAlignment="1">
      <alignment horizontal="center" vertical="center"/>
    </xf>
    <xf numFmtId="0" fontId="0" fillId="0" borderId="73" xfId="0" applyBorder="1" applyAlignment="1">
      <alignment horizontal="center" vertical="center"/>
    </xf>
    <xf numFmtId="0" fontId="0" fillId="0" borderId="76" xfId="0" applyBorder="1" applyAlignment="1">
      <alignment horizontal="center" vertical="center"/>
    </xf>
    <xf numFmtId="0" fontId="0" fillId="0" borderId="69" xfId="0" applyBorder="1" applyAlignment="1">
      <alignment horizontal="center" vertical="center"/>
    </xf>
    <xf numFmtId="38" fontId="11" fillId="5" borderId="12" xfId="2" applyFont="1" applyFill="1" applyBorder="1" applyAlignment="1" applyProtection="1">
      <alignment horizontal="center" vertical="center"/>
      <protection locked="0"/>
    </xf>
    <xf numFmtId="38" fontId="11" fillId="5" borderId="68" xfId="2" applyFont="1" applyFill="1" applyBorder="1" applyAlignment="1" applyProtection="1">
      <alignment horizontal="center" vertical="center"/>
      <protection locked="0"/>
    </xf>
    <xf numFmtId="38" fontId="11" fillId="5" borderId="22" xfId="2" applyFont="1" applyFill="1" applyBorder="1" applyAlignment="1" applyProtection="1">
      <alignment horizontal="center" vertical="center"/>
      <protection locked="0"/>
    </xf>
    <xf numFmtId="38" fontId="11" fillId="5" borderId="53" xfId="2" applyFont="1" applyFill="1" applyBorder="1" applyAlignment="1" applyProtection="1">
      <alignment horizontal="center" vertical="center"/>
      <protection locked="0"/>
    </xf>
    <xf numFmtId="38" fontId="11" fillId="5" borderId="19" xfId="2" applyFont="1" applyFill="1" applyBorder="1" applyAlignment="1" applyProtection="1">
      <alignment horizontal="center" vertical="center"/>
      <protection locked="0"/>
    </xf>
    <xf numFmtId="38" fontId="11" fillId="5" borderId="18" xfId="2" applyFont="1" applyFill="1" applyBorder="1" applyAlignment="1" applyProtection="1">
      <alignment horizontal="center" vertical="center"/>
      <protection locked="0"/>
    </xf>
    <xf numFmtId="38" fontId="11" fillId="5" borderId="16" xfId="2" applyFont="1" applyFill="1" applyBorder="1" applyAlignment="1" applyProtection="1">
      <alignment horizontal="center" vertical="center"/>
      <protection locked="0"/>
    </xf>
    <xf numFmtId="38" fontId="11" fillId="5" borderId="17" xfId="2" applyFont="1" applyFill="1" applyBorder="1" applyAlignment="1" applyProtection="1">
      <alignment horizontal="center" vertical="center"/>
      <protection locked="0"/>
    </xf>
    <xf numFmtId="38" fontId="26" fillId="0" borderId="0" xfId="2" applyFont="1" applyFill="1" applyBorder="1" applyAlignment="1">
      <alignment horizontal="center" vertical="center" shrinkToFit="1"/>
    </xf>
    <xf numFmtId="38" fontId="26" fillId="0" borderId="1" xfId="2" applyFont="1" applyFill="1" applyBorder="1" applyAlignment="1">
      <alignment horizontal="center" vertical="center" shrinkToFit="1"/>
    </xf>
    <xf numFmtId="38" fontId="11" fillId="2" borderId="79" xfId="2" applyFont="1" applyFill="1" applyBorder="1" applyAlignment="1" applyProtection="1">
      <alignment horizontal="center" vertical="center"/>
      <protection locked="0"/>
    </xf>
    <xf numFmtId="38" fontId="11" fillId="2" borderId="76" xfId="2" applyFont="1" applyFill="1" applyBorder="1" applyAlignment="1" applyProtection="1">
      <alignment horizontal="center" vertical="center"/>
      <protection locked="0"/>
    </xf>
    <xf numFmtId="38" fontId="11" fillId="2" borderId="69" xfId="2" applyFont="1" applyFill="1" applyBorder="1" applyAlignment="1" applyProtection="1">
      <alignment horizontal="center" vertical="center"/>
      <protection locked="0"/>
    </xf>
    <xf numFmtId="38" fontId="11" fillId="0" borderId="39" xfId="2" applyFont="1" applyBorder="1" applyAlignment="1" applyProtection="1">
      <alignment horizontal="center" vertical="center"/>
      <protection locked="0"/>
    </xf>
    <xf numFmtId="38" fontId="11" fillId="0" borderId="71" xfId="2" applyFont="1" applyBorder="1" applyAlignment="1" applyProtection="1">
      <alignment horizontal="center" vertical="center"/>
      <protection locked="0"/>
    </xf>
    <xf numFmtId="38" fontId="11" fillId="0" borderId="77" xfId="2" applyFont="1" applyBorder="1" applyAlignment="1" applyProtection="1">
      <alignment horizontal="center" vertical="center"/>
      <protection locked="0"/>
    </xf>
    <xf numFmtId="38" fontId="11" fillId="0" borderId="73" xfId="2" applyFont="1" applyBorder="1" applyAlignment="1" applyProtection="1">
      <alignment horizontal="center" vertical="center"/>
      <protection locked="0"/>
    </xf>
    <xf numFmtId="38" fontId="11" fillId="2" borderId="12" xfId="2" applyFont="1" applyFill="1" applyBorder="1" applyAlignment="1">
      <alignment horizontal="center" vertical="center" wrapText="1"/>
    </xf>
    <xf numFmtId="38" fontId="11" fillId="2" borderId="47" xfId="2" applyFont="1" applyFill="1" applyBorder="1" applyAlignment="1">
      <alignment horizontal="center" vertical="center" wrapText="1"/>
    </xf>
    <xf numFmtId="38" fontId="11" fillId="2" borderId="19" xfId="2" applyFont="1" applyFill="1" applyBorder="1" applyAlignment="1">
      <alignment horizontal="center" vertical="center" wrapText="1"/>
    </xf>
    <xf numFmtId="38" fontId="11" fillId="2" borderId="16" xfId="2" applyFont="1" applyFill="1" applyBorder="1" applyAlignment="1">
      <alignment horizontal="center" vertical="center" wrapText="1"/>
    </xf>
    <xf numFmtId="38" fontId="17" fillId="2" borderId="7" xfId="2" applyFont="1" applyFill="1" applyBorder="1" applyAlignment="1">
      <alignment horizontal="center" vertical="center" wrapText="1"/>
    </xf>
    <xf numFmtId="38" fontId="17" fillId="2" borderId="5" xfId="2" applyFont="1" applyFill="1" applyBorder="1" applyAlignment="1">
      <alignment horizontal="center" vertical="center" wrapText="1"/>
    </xf>
    <xf numFmtId="38" fontId="17" fillId="2" borderId="18" xfId="2" applyFont="1" applyFill="1" applyBorder="1" applyAlignment="1">
      <alignment horizontal="center" vertical="center" wrapText="1"/>
    </xf>
    <xf numFmtId="38" fontId="17" fillId="2" borderId="0" xfId="2" applyFont="1" applyFill="1" applyBorder="1" applyAlignment="1">
      <alignment horizontal="center" vertical="center" wrapText="1"/>
    </xf>
    <xf numFmtId="38" fontId="17" fillId="2" borderId="89" xfId="2" applyFont="1" applyFill="1" applyBorder="1" applyAlignment="1">
      <alignment horizontal="center" vertical="center" wrapText="1"/>
    </xf>
    <xf numFmtId="38" fontId="17" fillId="2" borderId="86" xfId="2" applyFont="1" applyFill="1" applyBorder="1" applyAlignment="1">
      <alignment horizontal="center" vertical="center" wrapText="1"/>
    </xf>
    <xf numFmtId="38" fontId="11" fillId="0" borderId="72" xfId="2" applyFont="1" applyBorder="1" applyAlignment="1" applyProtection="1">
      <alignment horizontal="center" vertical="center"/>
      <protection locked="0"/>
    </xf>
    <xf numFmtId="38" fontId="11" fillId="0" borderId="74" xfId="2" applyFont="1" applyBorder="1" applyAlignment="1" applyProtection="1">
      <alignment horizontal="center" vertical="center"/>
      <protection locked="0"/>
    </xf>
    <xf numFmtId="38" fontId="11" fillId="0" borderId="38" xfId="2" applyFont="1" applyBorder="1" applyAlignment="1" applyProtection="1">
      <alignment horizontal="center" vertical="center" wrapText="1"/>
      <protection locked="0"/>
    </xf>
    <xf numFmtId="38" fontId="11" fillId="0" borderId="38" xfId="2" applyFont="1" applyBorder="1" applyAlignment="1" applyProtection="1">
      <alignment horizontal="center" vertical="center"/>
      <protection locked="0"/>
    </xf>
    <xf numFmtId="38" fontId="11" fillId="0" borderId="111" xfId="2" applyFont="1" applyBorder="1" applyAlignment="1" applyProtection="1">
      <alignment horizontal="center" vertical="center"/>
      <protection locked="0"/>
    </xf>
    <xf numFmtId="38" fontId="13" fillId="0" borderId="142" xfId="2" applyFont="1" applyBorder="1" applyAlignment="1" applyProtection="1">
      <alignment horizontal="left" vertical="center" indent="1"/>
      <protection locked="0"/>
    </xf>
    <xf numFmtId="38" fontId="13" fillId="0" borderId="66" xfId="2" applyFont="1" applyBorder="1" applyAlignment="1" applyProtection="1">
      <alignment horizontal="left" vertical="center" indent="1"/>
      <protection locked="0"/>
    </xf>
    <xf numFmtId="38" fontId="13" fillId="0" borderId="143" xfId="2" applyFont="1" applyBorder="1" applyAlignment="1" applyProtection="1">
      <alignment horizontal="left" vertical="center" indent="1"/>
      <protection locked="0"/>
    </xf>
    <xf numFmtId="38" fontId="14" fillId="2" borderId="70" xfId="2" applyFont="1" applyFill="1" applyBorder="1" applyAlignment="1">
      <alignment horizontal="center" vertical="center"/>
    </xf>
    <xf numFmtId="38" fontId="14" fillId="2" borderId="76" xfId="2" applyFont="1" applyFill="1" applyBorder="1" applyAlignment="1">
      <alignment horizontal="center" vertical="center"/>
    </xf>
    <xf numFmtId="38" fontId="14" fillId="2" borderId="72" xfId="2" applyFont="1" applyFill="1" applyBorder="1" applyAlignment="1">
      <alignment horizontal="center" vertical="center"/>
    </xf>
    <xf numFmtId="38" fontId="14" fillId="2" borderId="39" xfId="2" applyFont="1" applyFill="1" applyBorder="1" applyAlignment="1">
      <alignment horizontal="center" vertical="center"/>
    </xf>
    <xf numFmtId="38" fontId="14" fillId="2" borderId="74" xfId="2" applyFont="1" applyFill="1" applyBorder="1" applyAlignment="1">
      <alignment horizontal="center" vertical="center"/>
    </xf>
    <xf numFmtId="38" fontId="14" fillId="2" borderId="77" xfId="2" applyFont="1" applyFill="1" applyBorder="1" applyAlignment="1">
      <alignment horizontal="center" vertical="center"/>
    </xf>
    <xf numFmtId="38" fontId="11" fillId="2" borderId="76" xfId="2" applyFont="1" applyFill="1" applyBorder="1" applyAlignment="1">
      <alignment horizontal="center" vertical="center"/>
    </xf>
    <xf numFmtId="38" fontId="11" fillId="2" borderId="80" xfId="2" applyFont="1" applyFill="1" applyBorder="1" applyAlignment="1">
      <alignment horizontal="center" vertical="center"/>
    </xf>
    <xf numFmtId="38" fontId="14" fillId="2" borderId="65" xfId="2" applyFont="1" applyFill="1" applyBorder="1" applyAlignment="1">
      <alignment horizontal="center" vertical="center"/>
    </xf>
    <xf numFmtId="38" fontId="14" fillId="2" borderId="113" xfId="2" applyFont="1" applyFill="1" applyBorder="1" applyAlignment="1">
      <alignment horizontal="center" vertical="center"/>
    </xf>
    <xf numFmtId="38" fontId="19" fillId="6" borderId="17" xfId="2" applyFont="1" applyFill="1" applyBorder="1" applyAlignment="1" applyProtection="1">
      <alignment horizontal="center" vertical="center" shrinkToFit="1"/>
    </xf>
    <xf numFmtId="38" fontId="19" fillId="6" borderId="1" xfId="2" applyFont="1" applyFill="1" applyBorder="1" applyAlignment="1" applyProtection="1">
      <alignment horizontal="center" vertical="center" shrinkToFit="1"/>
    </xf>
    <xf numFmtId="37" fontId="17" fillId="5" borderId="3" xfId="2" applyNumberFormat="1" applyFont="1" applyFill="1" applyBorder="1" applyAlignment="1" applyProtection="1">
      <alignment horizontal="center" vertical="center" shrinkToFit="1"/>
    </xf>
    <xf numFmtId="37" fontId="17" fillId="5" borderId="5" xfId="2" applyNumberFormat="1" applyFont="1" applyFill="1" applyBorder="1" applyAlignment="1" applyProtection="1">
      <alignment horizontal="center" vertical="center" shrinkToFit="1"/>
    </xf>
    <xf numFmtId="37" fontId="17" fillId="5" borderId="6" xfId="2" applyNumberFormat="1" applyFont="1" applyFill="1" applyBorder="1" applyAlignment="1" applyProtection="1">
      <alignment horizontal="center" vertical="center" shrinkToFit="1"/>
    </xf>
    <xf numFmtId="37" fontId="17" fillId="6" borderId="58" xfId="2" applyNumberFormat="1" applyFont="1" applyFill="1" applyBorder="1" applyAlignment="1" applyProtection="1">
      <alignment horizontal="center" vertical="center" shrinkToFit="1"/>
    </xf>
    <xf numFmtId="37" fontId="17" fillId="6" borderId="97" xfId="2" applyNumberFormat="1" applyFont="1" applyFill="1" applyBorder="1" applyAlignment="1" applyProtection="1">
      <alignment horizontal="center" vertical="center" shrinkToFit="1"/>
    </xf>
    <xf numFmtId="38" fontId="11" fillId="0" borderId="12" xfId="2" applyFont="1" applyFill="1" applyBorder="1" applyAlignment="1" applyProtection="1">
      <alignment horizontal="right" vertical="center" shrinkToFit="1"/>
      <protection locked="0"/>
    </xf>
    <xf numFmtId="38" fontId="11" fillId="0" borderId="47" xfId="2" applyFont="1" applyFill="1" applyBorder="1" applyAlignment="1" applyProtection="1">
      <alignment horizontal="right" vertical="center" shrinkToFit="1"/>
      <protection locked="0"/>
    </xf>
    <xf numFmtId="38" fontId="11" fillId="0" borderId="22" xfId="2" applyFont="1" applyFill="1" applyBorder="1" applyAlignment="1" applyProtection="1">
      <alignment horizontal="right" vertical="center" shrinkToFit="1"/>
      <protection locked="0"/>
    </xf>
    <xf numFmtId="38" fontId="19" fillId="6" borderId="16" xfId="2" applyFont="1" applyFill="1" applyBorder="1" applyAlignment="1" applyProtection="1">
      <alignment horizontal="center" vertical="center" shrinkToFit="1"/>
    </xf>
    <xf numFmtId="0" fontId="11" fillId="8" borderId="70" xfId="2" applyNumberFormat="1" applyFont="1" applyFill="1" applyBorder="1" applyAlignment="1" applyProtection="1">
      <alignment horizontal="center" vertical="center" wrapText="1"/>
    </xf>
    <xf numFmtId="0" fontId="11" fillId="8" borderId="80" xfId="2" applyNumberFormat="1" applyFont="1" applyFill="1" applyBorder="1" applyAlignment="1" applyProtection="1">
      <alignment horizontal="center" vertical="center" wrapText="1"/>
    </xf>
    <xf numFmtId="38" fontId="11" fillId="10" borderId="3" xfId="2" applyFont="1" applyFill="1" applyBorder="1" applyAlignment="1">
      <alignment horizontal="center" vertical="center" textRotation="255"/>
    </xf>
    <xf numFmtId="38" fontId="11" fillId="10" borderId="2" xfId="2" applyFont="1" applyFill="1" applyBorder="1" applyAlignment="1">
      <alignment horizontal="center" vertical="center" textRotation="255"/>
    </xf>
    <xf numFmtId="38" fontId="11" fillId="10" borderId="148" xfId="2" applyFont="1" applyFill="1" applyBorder="1" applyAlignment="1">
      <alignment horizontal="center" vertical="center" textRotation="255"/>
    </xf>
    <xf numFmtId="38" fontId="11" fillId="0" borderId="76" xfId="2" applyFont="1" applyBorder="1" applyAlignment="1" applyProtection="1">
      <alignment horizontal="center" vertical="center" shrinkToFit="1"/>
    </xf>
    <xf numFmtId="38" fontId="11" fillId="0" borderId="69" xfId="2" applyFont="1" applyBorder="1" applyAlignment="1" applyProtection="1">
      <alignment horizontal="center" vertical="center" shrinkToFit="1"/>
    </xf>
    <xf numFmtId="38" fontId="11" fillId="0" borderId="39" xfId="2" applyFont="1" applyBorder="1" applyAlignment="1" applyProtection="1">
      <alignment horizontal="center" vertical="center" shrinkToFit="1"/>
    </xf>
    <xf numFmtId="38" fontId="11" fillId="0" borderId="71" xfId="2" applyFont="1" applyBorder="1" applyAlignment="1" applyProtection="1">
      <alignment horizontal="center" vertical="center" shrinkToFit="1"/>
    </xf>
    <xf numFmtId="38" fontId="11" fillId="0" borderId="83" xfId="2" applyFont="1" applyFill="1" applyBorder="1" applyAlignment="1" applyProtection="1">
      <alignment horizontal="center" vertical="center" shrinkToFit="1"/>
    </xf>
    <xf numFmtId="38" fontId="11" fillId="0" borderId="87" xfId="2" applyFont="1" applyFill="1" applyBorder="1" applyAlignment="1" applyProtection="1">
      <alignment horizontal="center" vertical="center" shrinkToFit="1"/>
    </xf>
    <xf numFmtId="38" fontId="11" fillId="2" borderId="39" xfId="2" applyFont="1" applyFill="1" applyBorder="1" applyAlignment="1" applyProtection="1">
      <alignment horizontal="right" vertical="center" shrinkToFit="1"/>
    </xf>
    <xf numFmtId="38" fontId="11" fillId="2" borderId="40" xfId="2" applyFont="1" applyFill="1" applyBorder="1" applyAlignment="1" applyProtection="1">
      <alignment horizontal="right" vertical="center" shrinkToFit="1"/>
    </xf>
    <xf numFmtId="38" fontId="17" fillId="6" borderId="18" xfId="2" applyFont="1" applyFill="1" applyBorder="1" applyAlignment="1" applyProtection="1">
      <alignment horizontal="center" vertical="center" shrinkToFit="1"/>
    </xf>
    <xf numFmtId="38" fontId="17" fillId="6" borderId="0" xfId="2" applyFont="1" applyFill="1" applyBorder="1" applyAlignment="1" applyProtection="1">
      <alignment horizontal="center" vertical="center" shrinkToFit="1"/>
    </xf>
    <xf numFmtId="0" fontId="11" fillId="8" borderId="72" xfId="2" applyNumberFormat="1" applyFont="1" applyFill="1" applyBorder="1" applyAlignment="1" applyProtection="1">
      <alignment horizontal="center" vertical="center" wrapText="1"/>
    </xf>
    <xf numFmtId="0" fontId="11" fillId="8" borderId="65" xfId="2" applyNumberFormat="1" applyFont="1" applyFill="1" applyBorder="1" applyAlignment="1" applyProtection="1">
      <alignment horizontal="center" vertical="center" wrapText="1"/>
    </xf>
    <xf numFmtId="38" fontId="11" fillId="6" borderId="97" xfId="2" applyFont="1" applyFill="1" applyBorder="1" applyAlignment="1">
      <alignment horizontal="center" vertical="center" textRotation="255"/>
    </xf>
    <xf numFmtId="38" fontId="11" fillId="6" borderId="0" xfId="2" applyFont="1" applyFill="1" applyBorder="1" applyAlignment="1">
      <alignment horizontal="center" vertical="center" textRotation="255"/>
    </xf>
    <xf numFmtId="38" fontId="11" fillId="6" borderId="1" xfId="2" applyFont="1" applyFill="1" applyBorder="1" applyAlignment="1">
      <alignment horizontal="center" vertical="center" textRotation="255"/>
    </xf>
    <xf numFmtId="38" fontId="11" fillId="2" borderId="12" xfId="2" applyFont="1" applyFill="1" applyBorder="1" applyAlignment="1" applyProtection="1">
      <alignment horizontal="right" vertical="center" shrinkToFit="1"/>
    </xf>
    <xf numFmtId="38" fontId="11" fillId="2" borderId="68" xfId="2" applyFont="1" applyFill="1" applyBorder="1" applyAlignment="1" applyProtection="1">
      <alignment horizontal="right" vertical="center" shrinkToFit="1"/>
    </xf>
    <xf numFmtId="38" fontId="11" fillId="2" borderId="47" xfId="2" applyFont="1" applyFill="1" applyBorder="1" applyAlignment="1" applyProtection="1">
      <alignment horizontal="right" vertical="center" shrinkToFit="1"/>
    </xf>
    <xf numFmtId="38" fontId="11" fillId="2" borderId="54" xfId="2" applyFont="1" applyFill="1" applyBorder="1" applyAlignment="1" applyProtection="1">
      <alignment horizontal="right" vertical="center" shrinkToFit="1"/>
    </xf>
    <xf numFmtId="38" fontId="11" fillId="2" borderId="22" xfId="2" applyFont="1" applyFill="1" applyBorder="1" applyAlignment="1" applyProtection="1">
      <alignment horizontal="right" vertical="center" shrinkToFit="1"/>
    </xf>
    <xf numFmtId="38" fontId="11" fillId="2" borderId="53" xfId="2" applyFont="1" applyFill="1" applyBorder="1" applyAlignment="1" applyProtection="1">
      <alignment horizontal="right" vertical="center" shrinkToFit="1"/>
    </xf>
    <xf numFmtId="38" fontId="11" fillId="2" borderId="38" xfId="2" applyFont="1" applyFill="1" applyBorder="1" applyAlignment="1" applyProtection="1">
      <alignment horizontal="center" vertical="center" shrinkToFit="1"/>
    </xf>
    <xf numFmtId="38" fontId="11" fillId="2" borderId="111" xfId="2" applyFont="1" applyFill="1" applyBorder="1" applyAlignment="1" applyProtection="1">
      <alignment horizontal="center" vertical="center" shrinkToFit="1"/>
    </xf>
    <xf numFmtId="38" fontId="11" fillId="2" borderId="39" xfId="2" applyFont="1" applyFill="1" applyBorder="1" applyAlignment="1" applyProtection="1">
      <alignment horizontal="right" vertical="center"/>
    </xf>
    <xf numFmtId="38" fontId="11" fillId="2" borderId="40" xfId="2" applyFont="1" applyFill="1" applyBorder="1" applyAlignment="1" applyProtection="1">
      <alignment horizontal="right" vertical="center"/>
    </xf>
    <xf numFmtId="38" fontId="11" fillId="2" borderId="77" xfId="2" applyFont="1" applyFill="1" applyBorder="1" applyAlignment="1" applyProtection="1">
      <alignment horizontal="right" vertical="center"/>
    </xf>
    <xf numFmtId="38" fontId="11" fillId="2" borderId="112" xfId="2" applyFont="1" applyFill="1" applyBorder="1" applyAlignment="1" applyProtection="1">
      <alignment horizontal="right" vertical="center"/>
    </xf>
    <xf numFmtId="38" fontId="17" fillId="6" borderId="19" xfId="2" applyFont="1" applyFill="1" applyBorder="1" applyAlignment="1" applyProtection="1">
      <alignment horizontal="center" vertical="center" shrinkToFit="1"/>
    </xf>
    <xf numFmtId="0" fontId="11" fillId="8" borderId="74" xfId="2" applyNumberFormat="1" applyFont="1" applyFill="1" applyBorder="1" applyAlignment="1" applyProtection="1">
      <alignment horizontal="center" vertical="center" wrapText="1"/>
    </xf>
    <xf numFmtId="0" fontId="11" fillId="8" borderId="113" xfId="2" applyNumberFormat="1" applyFont="1" applyFill="1" applyBorder="1" applyAlignment="1" applyProtection="1">
      <alignment horizontal="center" vertical="center" wrapText="1"/>
    </xf>
    <xf numFmtId="38" fontId="11" fillId="2" borderId="76" xfId="2" applyFont="1" applyFill="1" applyBorder="1" applyAlignment="1" applyProtection="1">
      <alignment horizontal="right" vertical="center" shrinkToFit="1"/>
    </xf>
    <xf numFmtId="38" fontId="11" fillId="2" borderId="81" xfId="2" applyFont="1" applyFill="1" applyBorder="1" applyAlignment="1" applyProtection="1">
      <alignment horizontal="right" vertical="center" shrinkToFit="1"/>
    </xf>
    <xf numFmtId="38" fontId="11" fillId="0" borderId="84" xfId="2" applyFont="1" applyFill="1" applyBorder="1" applyAlignment="1" applyProtection="1">
      <alignment horizontal="center" vertical="center" wrapText="1" shrinkToFit="1"/>
    </xf>
    <xf numFmtId="38" fontId="11" fillId="0" borderId="52" xfId="2" applyFont="1" applyFill="1" applyBorder="1" applyAlignment="1" applyProtection="1">
      <alignment horizontal="center" vertical="center" wrapText="1" shrinkToFit="1"/>
    </xf>
    <xf numFmtId="38" fontId="11" fillId="0" borderId="18" xfId="2" applyFont="1" applyFill="1" applyBorder="1" applyAlignment="1" applyProtection="1">
      <alignment horizontal="center" vertical="center" wrapText="1" shrinkToFit="1"/>
    </xf>
    <xf numFmtId="38" fontId="11" fillId="0" borderId="19" xfId="2" applyFont="1" applyFill="1" applyBorder="1" applyAlignment="1" applyProtection="1">
      <alignment horizontal="center" vertical="center" wrapText="1" shrinkToFit="1"/>
    </xf>
    <xf numFmtId="38" fontId="11" fillId="2" borderId="139" xfId="2" applyFont="1" applyFill="1" applyBorder="1" applyAlignment="1">
      <alignment horizontal="center" vertical="center" wrapText="1"/>
    </xf>
    <xf numFmtId="38" fontId="11" fillId="2" borderId="136" xfId="2" applyFont="1" applyFill="1" applyBorder="1" applyAlignment="1">
      <alignment horizontal="center" vertical="center" wrapText="1"/>
    </xf>
    <xf numFmtId="38" fontId="11" fillId="2" borderId="25" xfId="2" applyFont="1" applyFill="1" applyBorder="1" applyAlignment="1">
      <alignment horizontal="center" vertical="center" wrapText="1"/>
    </xf>
    <xf numFmtId="38" fontId="11" fillId="2" borderId="15" xfId="2" applyFont="1" applyFill="1" applyBorder="1" applyAlignment="1">
      <alignment horizontal="center" vertical="center" wrapText="1"/>
    </xf>
    <xf numFmtId="38" fontId="11" fillId="2" borderId="38" xfId="2" applyFont="1" applyFill="1" applyBorder="1" applyAlignment="1">
      <alignment horizontal="center" vertical="center" wrapText="1"/>
    </xf>
    <xf numFmtId="38" fontId="11" fillId="2" borderId="66" xfId="2" applyFont="1" applyFill="1" applyBorder="1" applyAlignment="1">
      <alignment horizontal="center" vertical="center" wrapText="1"/>
    </xf>
    <xf numFmtId="38" fontId="11" fillId="2" borderId="65" xfId="2" applyFont="1" applyFill="1" applyBorder="1" applyAlignment="1">
      <alignment horizontal="center" vertical="center" wrapText="1"/>
    </xf>
    <xf numFmtId="38" fontId="11" fillId="2" borderId="42" xfId="2" applyFont="1" applyFill="1" applyBorder="1" applyAlignment="1">
      <alignment horizontal="center" vertical="center" wrapText="1"/>
    </xf>
    <xf numFmtId="38" fontId="11" fillId="2" borderId="88" xfId="2" applyFont="1" applyFill="1" applyBorder="1" applyAlignment="1">
      <alignment horizontal="center" vertical="center" wrapText="1"/>
    </xf>
    <xf numFmtId="38" fontId="11" fillId="2" borderId="94" xfId="2" applyFont="1" applyFill="1" applyBorder="1" applyAlignment="1">
      <alignment horizontal="center" vertical="center" wrapText="1"/>
    </xf>
    <xf numFmtId="38" fontId="11" fillId="3" borderId="43" xfId="2" applyFont="1" applyFill="1" applyBorder="1" applyAlignment="1" applyProtection="1">
      <alignment horizontal="center" vertical="center" shrinkToFit="1"/>
    </xf>
    <xf numFmtId="38" fontId="11" fillId="3" borderId="95" xfId="2" applyFont="1" applyFill="1" applyBorder="1" applyAlignment="1" applyProtection="1">
      <alignment horizontal="center" vertical="center" shrinkToFit="1"/>
    </xf>
    <xf numFmtId="38" fontId="11" fillId="2" borderId="79" xfId="2" applyFont="1" applyFill="1" applyBorder="1" applyAlignment="1">
      <alignment horizontal="center" vertical="center" wrapText="1"/>
    </xf>
    <xf numFmtId="38" fontId="11" fillId="2" borderId="76" xfId="2" applyFont="1" applyFill="1" applyBorder="1" applyAlignment="1">
      <alignment horizontal="center" vertical="center" wrapText="1"/>
    </xf>
    <xf numFmtId="38" fontId="11" fillId="2" borderId="80" xfId="2" applyFont="1" applyFill="1" applyBorder="1" applyAlignment="1">
      <alignment horizontal="center" vertical="center" wrapText="1"/>
    </xf>
    <xf numFmtId="38" fontId="11" fillId="2" borderId="39" xfId="2" applyFont="1" applyFill="1" applyBorder="1" applyAlignment="1">
      <alignment horizontal="center" vertical="center" wrapText="1"/>
    </xf>
    <xf numFmtId="38" fontId="11" fillId="2" borderId="43" xfId="2" applyFont="1" applyFill="1" applyBorder="1" applyAlignment="1">
      <alignment horizontal="center" vertical="center" wrapText="1"/>
    </xf>
    <xf numFmtId="38" fontId="11" fillId="2" borderId="81" xfId="2" applyFont="1" applyFill="1" applyBorder="1" applyAlignment="1">
      <alignment horizontal="center" vertical="center" wrapText="1"/>
    </xf>
    <xf numFmtId="38" fontId="11" fillId="2" borderId="40" xfId="2" applyFont="1" applyFill="1" applyBorder="1" applyAlignment="1">
      <alignment horizontal="center" vertical="center" wrapText="1"/>
    </xf>
    <xf numFmtId="38" fontId="11" fillId="2" borderId="55" xfId="2" applyFont="1" applyFill="1" applyBorder="1" applyAlignment="1">
      <alignment horizontal="center" vertical="center" wrapText="1"/>
    </xf>
    <xf numFmtId="38" fontId="11" fillId="2" borderId="82" xfId="2" applyFont="1" applyFill="1" applyBorder="1" applyAlignment="1">
      <alignment horizontal="center" vertical="center" wrapText="1"/>
    </xf>
    <xf numFmtId="38" fontId="11" fillId="2" borderId="7" xfId="2" applyFont="1" applyFill="1" applyBorder="1" applyAlignment="1">
      <alignment horizontal="center" vertical="center" wrapText="1"/>
    </xf>
    <xf numFmtId="38" fontId="11" fillId="2" borderId="4" xfId="2" applyFont="1" applyFill="1" applyBorder="1" applyAlignment="1">
      <alignment horizontal="center" vertical="center" wrapText="1"/>
    </xf>
    <xf numFmtId="38" fontId="11" fillId="2" borderId="18" xfId="2" applyFont="1" applyFill="1" applyBorder="1" applyAlignment="1">
      <alignment horizontal="center" vertical="center" wrapText="1"/>
    </xf>
    <xf numFmtId="38" fontId="11" fillId="2" borderId="17" xfId="2" applyFont="1" applyFill="1" applyBorder="1" applyAlignment="1">
      <alignment horizontal="center" vertical="center" wrapText="1"/>
    </xf>
    <xf numFmtId="38" fontId="11" fillId="0" borderId="70" xfId="2" applyFont="1" applyBorder="1" applyAlignment="1" applyProtection="1">
      <alignment horizontal="center" vertical="center" wrapText="1"/>
    </xf>
    <xf numFmtId="38" fontId="11" fillId="0" borderId="76" xfId="2" applyFont="1" applyBorder="1" applyAlignment="1" applyProtection="1">
      <alignment horizontal="center" vertical="center" wrapText="1"/>
    </xf>
    <xf numFmtId="38" fontId="11" fillId="0" borderId="72" xfId="2" applyFont="1" applyBorder="1" applyAlignment="1" applyProtection="1">
      <alignment horizontal="center" vertical="center" wrapText="1"/>
    </xf>
    <xf numFmtId="38" fontId="11" fillId="0" borderId="39" xfId="2" applyFont="1" applyBorder="1" applyAlignment="1" applyProtection="1">
      <alignment horizontal="center" vertical="center" wrapText="1"/>
    </xf>
    <xf numFmtId="38" fontId="11" fillId="0" borderId="74" xfId="2" applyFont="1" applyBorder="1" applyAlignment="1" applyProtection="1">
      <alignment horizontal="center" vertical="center" wrapText="1"/>
    </xf>
    <xf numFmtId="38" fontId="11" fillId="0" borderId="77" xfId="2" applyFont="1" applyBorder="1" applyAlignment="1" applyProtection="1">
      <alignment horizontal="center" vertical="center" wrapText="1"/>
    </xf>
    <xf numFmtId="38" fontId="11" fillId="3" borderId="90" xfId="2" applyFont="1" applyFill="1" applyBorder="1" applyAlignment="1" applyProtection="1">
      <alignment horizontal="center" vertical="center" shrinkToFit="1"/>
    </xf>
    <xf numFmtId="38" fontId="11" fillId="3" borderId="96" xfId="2" applyFont="1" applyFill="1" applyBorder="1" applyAlignment="1" applyProtection="1">
      <alignment horizontal="center" vertical="center" shrinkToFit="1"/>
    </xf>
    <xf numFmtId="38" fontId="11" fillId="2" borderId="92" xfId="2" applyFont="1" applyFill="1" applyBorder="1" applyAlignment="1">
      <alignment horizontal="center" vertical="center" wrapText="1"/>
    </xf>
    <xf numFmtId="38" fontId="11" fillId="2" borderId="93" xfId="2" applyFont="1" applyFill="1" applyBorder="1" applyAlignment="1">
      <alignment horizontal="center" vertical="center" wrapText="1"/>
    </xf>
    <xf numFmtId="38" fontId="11" fillId="0" borderId="2" xfId="2" applyFont="1" applyFill="1" applyBorder="1" applyAlignment="1" applyProtection="1">
      <alignment horizontal="center" vertical="center" shrinkToFit="1"/>
    </xf>
    <xf numFmtId="38" fontId="11" fillId="0" borderId="26" xfId="2" applyFont="1" applyFill="1" applyBorder="1" applyAlignment="1" applyProtection="1">
      <alignment horizontal="center" vertical="center" shrinkToFit="1"/>
    </xf>
    <xf numFmtId="38" fontId="12" fillId="5" borderId="32" xfId="2" applyFont="1" applyFill="1" applyBorder="1" applyAlignment="1" applyProtection="1">
      <alignment horizontal="center" vertical="center" shrinkToFit="1"/>
    </xf>
    <xf numFmtId="38" fontId="12" fillId="5" borderId="10" xfId="2" applyFont="1" applyFill="1" applyBorder="1" applyAlignment="1" applyProtection="1">
      <alignment horizontal="center" vertical="center" shrinkToFit="1"/>
    </xf>
    <xf numFmtId="38" fontId="12" fillId="5" borderId="33" xfId="2" applyFont="1" applyFill="1" applyBorder="1" applyAlignment="1" applyProtection="1">
      <alignment horizontal="center" vertical="center" shrinkToFit="1"/>
    </xf>
    <xf numFmtId="38" fontId="11" fillId="2" borderId="34" xfId="2" applyFont="1" applyFill="1" applyBorder="1" applyAlignment="1">
      <alignment horizontal="center" vertical="center" wrapText="1"/>
    </xf>
    <xf numFmtId="38" fontId="11" fillId="2" borderId="8" xfId="2" applyFont="1" applyFill="1" applyBorder="1" applyAlignment="1">
      <alignment horizontal="center" vertical="center" wrapText="1"/>
    </xf>
    <xf numFmtId="38" fontId="11" fillId="2" borderId="9" xfId="2" applyFont="1" applyFill="1" applyBorder="1" applyAlignment="1">
      <alignment horizontal="center" vertical="center" wrapText="1"/>
    </xf>
    <xf numFmtId="38" fontId="11" fillId="2" borderId="2" xfId="2" applyFont="1" applyFill="1" applyBorder="1" applyAlignment="1">
      <alignment horizontal="center" vertical="center" shrinkToFit="1"/>
    </xf>
    <xf numFmtId="38" fontId="11" fillId="2" borderId="19" xfId="2" applyFont="1" applyFill="1" applyBorder="1" applyAlignment="1">
      <alignment horizontal="center" vertical="center" shrinkToFit="1"/>
    </xf>
    <xf numFmtId="38" fontId="11" fillId="2" borderId="0" xfId="2" applyFont="1" applyFill="1" applyBorder="1" applyAlignment="1">
      <alignment horizontal="center" vertical="center" shrinkToFit="1"/>
    </xf>
    <xf numFmtId="38" fontId="11" fillId="2" borderId="14" xfId="2" applyFont="1" applyFill="1" applyBorder="1" applyAlignment="1">
      <alignment horizontal="center" vertical="center" shrinkToFit="1"/>
    </xf>
    <xf numFmtId="38" fontId="11" fillId="2" borderId="1" xfId="2" applyFont="1" applyFill="1" applyBorder="1" applyAlignment="1">
      <alignment horizontal="center" vertical="center" shrinkToFit="1"/>
    </xf>
    <xf numFmtId="37" fontId="17" fillId="6" borderId="52" xfId="2" applyNumberFormat="1" applyFont="1" applyFill="1" applyBorder="1" applyAlignment="1" applyProtection="1">
      <alignment horizontal="center" vertical="center" shrinkToFit="1"/>
    </xf>
    <xf numFmtId="38" fontId="11" fillId="2" borderId="146" xfId="2" applyFont="1" applyFill="1" applyBorder="1" applyAlignment="1" applyProtection="1">
      <alignment horizontal="center" vertical="center" shrinkToFit="1"/>
    </xf>
    <xf numFmtId="38" fontId="11" fillId="2" borderId="147" xfId="2" applyFont="1" applyFill="1" applyBorder="1" applyAlignment="1" applyProtection="1">
      <alignment horizontal="center" vertical="center" shrinkToFit="1"/>
    </xf>
    <xf numFmtId="176" fontId="11" fillId="5" borderId="18" xfId="2" applyNumberFormat="1" applyFont="1" applyFill="1" applyBorder="1" applyAlignment="1" applyProtection="1">
      <alignment horizontal="center" vertical="center" shrinkToFit="1"/>
    </xf>
    <xf numFmtId="176" fontId="11" fillId="5" borderId="0" xfId="2" applyNumberFormat="1" applyFont="1" applyFill="1" applyBorder="1" applyAlignment="1" applyProtection="1">
      <alignment horizontal="center" vertical="center" shrinkToFit="1"/>
    </xf>
    <xf numFmtId="176" fontId="11" fillId="5" borderId="19" xfId="2" applyNumberFormat="1" applyFont="1" applyFill="1" applyBorder="1" applyAlignment="1" applyProtection="1">
      <alignment horizontal="center" vertical="center" shrinkToFit="1"/>
    </xf>
    <xf numFmtId="37" fontId="17" fillId="5" borderId="4" xfId="2" applyNumberFormat="1" applyFont="1" applyFill="1" applyBorder="1" applyAlignment="1" applyProtection="1">
      <alignment horizontal="center" vertical="center" shrinkToFit="1"/>
    </xf>
    <xf numFmtId="38" fontId="11" fillId="0" borderId="48" xfId="2" applyFont="1" applyFill="1" applyBorder="1" applyAlignment="1" applyProtection="1">
      <alignment horizontal="center" vertical="center" shrinkToFit="1"/>
    </xf>
    <xf numFmtId="38" fontId="11" fillId="0" borderId="27" xfId="2" applyFont="1" applyFill="1" applyBorder="1" applyAlignment="1" applyProtection="1">
      <alignment horizontal="center" vertical="center" shrinkToFit="1"/>
    </xf>
    <xf numFmtId="38" fontId="11" fillId="2" borderId="79" xfId="2" applyFont="1" applyFill="1" applyBorder="1" applyAlignment="1" applyProtection="1">
      <alignment horizontal="center" vertical="center" shrinkToFit="1"/>
    </xf>
    <xf numFmtId="38" fontId="11" fillId="0" borderId="0" xfId="2" applyFont="1" applyFill="1" applyBorder="1" applyAlignment="1" applyProtection="1">
      <alignment horizontal="center" vertical="center" shrinkToFit="1"/>
    </xf>
    <xf numFmtId="38" fontId="11" fillId="5" borderId="59" xfId="2" applyFont="1" applyFill="1" applyBorder="1" applyAlignment="1" applyProtection="1">
      <alignment horizontal="center" vertical="center" shrinkToFit="1"/>
    </xf>
    <xf numFmtId="38" fontId="11" fillId="5" borderId="62" xfId="2" applyFont="1" applyFill="1" applyBorder="1" applyAlignment="1" applyProtection="1">
      <alignment horizontal="center" vertical="center" shrinkToFit="1"/>
    </xf>
    <xf numFmtId="38" fontId="11" fillId="5" borderId="60" xfId="2" applyFont="1" applyFill="1" applyBorder="1" applyAlignment="1" applyProtection="1">
      <alignment horizontal="center" vertical="center" shrinkToFit="1"/>
    </xf>
    <xf numFmtId="38" fontId="11" fillId="5" borderId="63" xfId="2" applyFont="1" applyFill="1" applyBorder="1" applyAlignment="1" applyProtection="1">
      <alignment horizontal="center" vertical="center" shrinkToFit="1"/>
    </xf>
    <xf numFmtId="38" fontId="23" fillId="5" borderId="60" xfId="2" applyFont="1" applyFill="1" applyBorder="1" applyAlignment="1" applyProtection="1">
      <alignment horizontal="center" vertical="center" wrapText="1" shrinkToFit="1"/>
    </xf>
    <xf numFmtId="38" fontId="23" fillId="5" borderId="63" xfId="2" applyFont="1" applyFill="1" applyBorder="1" applyAlignment="1" applyProtection="1">
      <alignment horizontal="center" vertical="center" shrinkToFit="1"/>
    </xf>
    <xf numFmtId="38" fontId="11" fillId="2" borderId="2" xfId="2" applyFont="1" applyFill="1" applyBorder="1" applyAlignment="1" applyProtection="1">
      <alignment vertical="center" shrinkToFit="1"/>
    </xf>
    <xf numFmtId="38" fontId="11" fillId="2" borderId="25" xfId="2" applyFont="1" applyFill="1" applyBorder="1" applyAlignment="1" applyProtection="1">
      <alignment vertical="center" shrinkToFit="1"/>
    </xf>
    <xf numFmtId="38" fontId="11" fillId="2" borderId="14" xfId="2" applyFont="1" applyFill="1" applyBorder="1" applyAlignment="1" applyProtection="1">
      <alignment vertical="center" shrinkToFit="1"/>
    </xf>
    <xf numFmtId="38" fontId="11" fillId="2" borderId="15" xfId="2" applyFont="1" applyFill="1" applyBorder="1" applyAlignment="1" applyProtection="1">
      <alignment vertical="center" shrinkToFit="1"/>
    </xf>
    <xf numFmtId="0" fontId="13" fillId="0" borderId="39" xfId="2" applyNumberFormat="1" applyFont="1" applyFill="1" applyBorder="1" applyAlignment="1" applyProtection="1">
      <alignment vertical="center" shrinkToFit="1"/>
    </xf>
    <xf numFmtId="38" fontId="11" fillId="5" borderId="61" xfId="2" applyFont="1" applyFill="1" applyBorder="1" applyAlignment="1" applyProtection="1">
      <alignment horizontal="center" vertical="center" shrinkToFit="1"/>
    </xf>
    <xf numFmtId="38" fontId="11" fillId="5" borderId="64" xfId="2" applyFont="1" applyFill="1" applyBorder="1" applyAlignment="1" applyProtection="1">
      <alignment horizontal="center" vertical="center" shrinkToFit="1"/>
    </xf>
    <xf numFmtId="0" fontId="13" fillId="0" borderId="38" xfId="2" applyNumberFormat="1" applyFont="1" applyFill="1" applyBorder="1" applyAlignment="1" applyProtection="1">
      <alignment vertical="center" shrinkToFit="1"/>
    </xf>
    <xf numFmtId="0" fontId="13" fillId="0" borderId="71" xfId="2" applyNumberFormat="1" applyFont="1" applyFill="1" applyBorder="1" applyAlignment="1" applyProtection="1">
      <alignment vertical="center" shrinkToFit="1"/>
    </xf>
    <xf numFmtId="0" fontId="13" fillId="0" borderId="44" xfId="2" applyNumberFormat="1" applyFont="1" applyFill="1" applyBorder="1" applyAlignment="1" applyProtection="1">
      <alignment vertical="center" shrinkToFit="1"/>
    </xf>
    <xf numFmtId="0" fontId="13" fillId="0" borderId="45" xfId="2" applyNumberFormat="1" applyFont="1" applyFill="1" applyBorder="1" applyAlignment="1" applyProtection="1">
      <alignment vertical="center" shrinkToFit="1"/>
    </xf>
    <xf numFmtId="0" fontId="13" fillId="0" borderId="135" xfId="2" applyNumberFormat="1" applyFont="1" applyFill="1" applyBorder="1" applyAlignment="1" applyProtection="1">
      <alignment vertical="center" shrinkToFit="1"/>
    </xf>
    <xf numFmtId="0" fontId="13" fillId="0" borderId="136" xfId="2" applyNumberFormat="1" applyFont="1" applyFill="1" applyBorder="1" applyAlignment="1" applyProtection="1">
      <alignment vertical="center" shrinkToFit="1"/>
    </xf>
    <xf numFmtId="0" fontId="13" fillId="0" borderId="95" xfId="2" applyNumberFormat="1" applyFont="1" applyFill="1" applyBorder="1" applyAlignment="1" applyProtection="1">
      <alignment vertical="center" shrinkToFit="1"/>
    </xf>
    <xf numFmtId="0" fontId="13" fillId="0" borderId="96" xfId="2" applyNumberFormat="1" applyFont="1" applyFill="1" applyBorder="1" applyAlignment="1" applyProtection="1">
      <alignment vertical="center" shrinkToFit="1"/>
    </xf>
    <xf numFmtId="38" fontId="11" fillId="0" borderId="82" xfId="2" applyFont="1" applyBorder="1" applyAlignment="1" applyProtection="1">
      <alignment vertical="center"/>
      <protection locked="0"/>
    </xf>
    <xf numFmtId="38" fontId="11" fillId="0" borderId="141" xfId="2" applyFont="1" applyBorder="1" applyAlignment="1" applyProtection="1">
      <alignment vertical="center"/>
      <protection locked="0"/>
    </xf>
    <xf numFmtId="38" fontId="11" fillId="2" borderId="2" xfId="2" applyFont="1" applyFill="1" applyBorder="1" applyAlignment="1" applyProtection="1">
      <alignment horizontal="center" vertical="center" shrinkToFit="1"/>
    </xf>
    <xf numFmtId="38" fontId="11" fillId="2" borderId="0" xfId="2" applyFont="1" applyFill="1" applyBorder="1" applyAlignment="1" applyProtection="1">
      <alignment horizontal="center" vertical="center" shrinkToFit="1"/>
    </xf>
    <xf numFmtId="38" fontId="11" fillId="2" borderId="19" xfId="2" applyFont="1" applyFill="1" applyBorder="1" applyAlignment="1" applyProtection="1">
      <alignment horizontal="center" vertical="center" shrinkToFit="1"/>
    </xf>
    <xf numFmtId="38" fontId="11" fillId="2" borderId="14" xfId="2" applyFont="1" applyFill="1" applyBorder="1" applyAlignment="1" applyProtection="1">
      <alignment horizontal="center" vertical="center" shrinkToFit="1"/>
    </xf>
    <xf numFmtId="38" fontId="11" fillId="2" borderId="1" xfId="2" applyFont="1" applyFill="1" applyBorder="1" applyAlignment="1" applyProtection="1">
      <alignment horizontal="center" vertical="center" shrinkToFit="1"/>
    </xf>
    <xf numFmtId="38" fontId="11" fillId="2" borderId="16" xfId="2" applyFont="1" applyFill="1" applyBorder="1" applyAlignment="1" applyProtection="1">
      <alignment horizontal="center" vertical="center" shrinkToFit="1"/>
    </xf>
    <xf numFmtId="38" fontId="11" fillId="2" borderId="18" xfId="2" applyFont="1" applyFill="1" applyBorder="1" applyAlignment="1" applyProtection="1">
      <alignment vertical="center" shrinkToFit="1"/>
    </xf>
    <xf numFmtId="38" fontId="11" fillId="2" borderId="19" xfId="2" applyFont="1" applyFill="1" applyBorder="1" applyAlignment="1" applyProtection="1">
      <alignment vertical="center" shrinkToFit="1"/>
    </xf>
    <xf numFmtId="38" fontId="11" fillId="2" borderId="17" xfId="2" applyFont="1" applyFill="1" applyBorder="1" applyAlignment="1" applyProtection="1">
      <alignment vertical="center" shrinkToFit="1"/>
    </xf>
    <xf numFmtId="38" fontId="11" fillId="2" borderId="16" xfId="2" applyFont="1" applyFill="1" applyBorder="1" applyAlignment="1" applyProtection="1">
      <alignment vertical="center" shrinkToFit="1"/>
    </xf>
    <xf numFmtId="38" fontId="11" fillId="2" borderId="0" xfId="2" applyFont="1" applyFill="1" applyBorder="1" applyAlignment="1" applyProtection="1">
      <alignment vertical="center" shrinkToFit="1"/>
    </xf>
    <xf numFmtId="38" fontId="11" fillId="2" borderId="1" xfId="2" applyFont="1" applyFill="1" applyBorder="1" applyAlignment="1" applyProtection="1">
      <alignment vertical="center" shrinkToFit="1"/>
    </xf>
    <xf numFmtId="38" fontId="11" fillId="0" borderId="150" xfId="2" applyFont="1" applyBorder="1" applyAlignment="1">
      <alignment horizontal="center" vertical="center" shrinkToFit="1"/>
    </xf>
    <xf numFmtId="38" fontId="11" fillId="0" borderId="151" xfId="2" applyFont="1" applyBorder="1" applyAlignment="1">
      <alignment horizontal="center" vertical="center" shrinkToFit="1"/>
    </xf>
    <xf numFmtId="38" fontId="11" fillId="0" borderId="150" xfId="2" applyFont="1" applyBorder="1" applyAlignment="1">
      <alignment horizontal="center" vertical="center"/>
    </xf>
    <xf numFmtId="0" fontId="11" fillId="8" borderId="121" xfId="2" applyNumberFormat="1" applyFont="1" applyFill="1" applyBorder="1" applyAlignment="1" applyProtection="1">
      <alignment horizontal="center" vertical="center" shrinkToFit="1"/>
    </xf>
    <xf numFmtId="0" fontId="11" fillId="8" borderId="95" xfId="2" applyNumberFormat="1" applyFont="1" applyFill="1" applyBorder="1" applyAlignment="1" applyProtection="1">
      <alignment horizontal="center" vertical="center" shrinkToFit="1"/>
    </xf>
    <xf numFmtId="38" fontId="11" fillId="8" borderId="136" xfId="2" applyFont="1" applyFill="1" applyBorder="1" applyAlignment="1" applyProtection="1">
      <alignment vertical="center" shrinkToFit="1"/>
    </xf>
    <xf numFmtId="38" fontId="11" fillId="8" borderId="95" xfId="2" applyFont="1" applyFill="1" applyBorder="1" applyAlignment="1" applyProtection="1">
      <alignment vertical="center" shrinkToFit="1"/>
    </xf>
    <xf numFmtId="38" fontId="11" fillId="8" borderId="96" xfId="2" applyFont="1" applyFill="1" applyBorder="1" applyAlignment="1" applyProtection="1">
      <alignment vertical="center" shrinkToFit="1"/>
    </xf>
    <xf numFmtId="38" fontId="11" fillId="8" borderId="137" xfId="2" applyFont="1" applyFill="1" applyBorder="1" applyAlignment="1" applyProtection="1">
      <alignment vertical="center" shrinkToFit="1"/>
    </xf>
    <xf numFmtId="0" fontId="13" fillId="0" borderId="65" xfId="2" applyNumberFormat="1" applyFont="1" applyFill="1" applyBorder="1" applyAlignment="1" applyProtection="1">
      <alignment vertical="center" shrinkToFit="1"/>
    </xf>
    <xf numFmtId="38" fontId="11" fillId="0" borderId="44" xfId="2" applyFont="1" applyFill="1" applyBorder="1" applyAlignment="1" applyProtection="1">
      <alignment vertical="center" shrinkToFit="1"/>
    </xf>
    <xf numFmtId="38" fontId="11" fillId="0" borderId="45" xfId="2" applyFont="1" applyFill="1" applyBorder="1" applyAlignment="1" applyProtection="1">
      <alignment vertical="center" shrinkToFit="1"/>
    </xf>
    <xf numFmtId="38" fontId="11" fillId="0" borderId="135" xfId="2" applyFont="1" applyFill="1" applyBorder="1" applyAlignment="1" applyProtection="1">
      <alignment vertical="center" shrinkToFit="1"/>
    </xf>
    <xf numFmtId="38" fontId="11" fillId="0" borderId="138" xfId="2" applyFont="1" applyFill="1" applyBorder="1" applyAlignment="1" applyProtection="1">
      <alignment vertical="center" shrinkToFit="1"/>
    </xf>
    <xf numFmtId="38" fontId="11" fillId="0" borderId="130" xfId="2" applyFont="1" applyBorder="1" applyAlignment="1" applyProtection="1">
      <alignment horizontal="center" vertical="center" shrinkToFit="1"/>
    </xf>
    <xf numFmtId="38" fontId="11" fillId="0" borderId="128" xfId="2" applyFont="1" applyBorder="1" applyAlignment="1" applyProtection="1">
      <alignment horizontal="center" vertical="center" shrinkToFit="1"/>
    </xf>
    <xf numFmtId="0" fontId="13" fillId="0" borderId="56" xfId="2" applyNumberFormat="1" applyFont="1" applyFill="1" applyBorder="1" applyAlignment="1" applyProtection="1">
      <alignment vertical="center" shrinkToFit="1"/>
    </xf>
    <xf numFmtId="38" fontId="13" fillId="0" borderId="95" xfId="2" applyFont="1" applyFill="1" applyBorder="1" applyAlignment="1" applyProtection="1">
      <alignment vertical="center" shrinkToFit="1"/>
    </xf>
    <xf numFmtId="0" fontId="11" fillId="0" borderId="134" xfId="2" applyNumberFormat="1" applyFont="1" applyFill="1" applyBorder="1" applyAlignment="1" applyProtection="1">
      <alignment horizontal="center" vertical="center" shrinkToFit="1"/>
    </xf>
    <xf numFmtId="0" fontId="11" fillId="0" borderId="128" xfId="2" applyNumberFormat="1" applyFont="1" applyFill="1" applyBorder="1" applyAlignment="1" applyProtection="1">
      <alignment horizontal="center" vertical="center" shrinkToFit="1"/>
    </xf>
    <xf numFmtId="0" fontId="11" fillId="0" borderId="129" xfId="2" applyNumberFormat="1" applyFont="1" applyFill="1" applyBorder="1" applyAlignment="1" applyProtection="1">
      <alignment horizontal="center" vertical="center" shrinkToFit="1"/>
    </xf>
    <xf numFmtId="0" fontId="13" fillId="0" borderId="35" xfId="2" applyNumberFormat="1" applyFont="1" applyFill="1" applyBorder="1" applyAlignment="1" applyProtection="1">
      <alignment vertical="center" shrinkToFit="1"/>
    </xf>
    <xf numFmtId="0" fontId="13" fillId="0" borderId="36" xfId="2" applyNumberFormat="1" applyFont="1" applyFill="1" applyBorder="1" applyAlignment="1" applyProtection="1">
      <alignment vertical="center" shrinkToFit="1"/>
    </xf>
    <xf numFmtId="0" fontId="13" fillId="0" borderId="100" xfId="2" applyNumberFormat="1" applyFont="1" applyFill="1" applyBorder="1" applyAlignment="1" applyProtection="1">
      <alignment vertical="center" shrinkToFit="1"/>
    </xf>
    <xf numFmtId="0" fontId="11" fillId="0" borderId="133" xfId="2" applyNumberFormat="1" applyFont="1" applyFill="1" applyBorder="1" applyAlignment="1" applyProtection="1">
      <alignment horizontal="center" vertical="center" shrinkToFit="1"/>
    </xf>
    <xf numFmtId="0" fontId="13" fillId="0" borderId="99" xfId="2" applyNumberFormat="1" applyFont="1" applyFill="1" applyBorder="1" applyAlignment="1" applyProtection="1">
      <alignment vertical="center" shrinkToFit="1"/>
    </xf>
    <xf numFmtId="38" fontId="11" fillId="0" borderId="72" xfId="2" applyFont="1" applyFill="1" applyBorder="1" applyAlignment="1" applyProtection="1">
      <alignment horizontal="center" vertical="center" shrinkToFit="1"/>
      <protection locked="0"/>
    </xf>
    <xf numFmtId="38" fontId="11" fillId="0" borderId="39" xfId="2" applyFont="1" applyFill="1" applyBorder="1" applyAlignment="1" applyProtection="1">
      <alignment horizontal="center" vertical="center" shrinkToFit="1"/>
      <protection locked="0"/>
    </xf>
    <xf numFmtId="38" fontId="11" fillId="0" borderId="74" xfId="2" applyFont="1" applyFill="1" applyBorder="1" applyAlignment="1" applyProtection="1">
      <alignment horizontal="center" vertical="center" shrinkToFit="1"/>
      <protection locked="0"/>
    </xf>
    <xf numFmtId="38" fontId="11" fillId="0" borderId="77" xfId="2" applyFont="1" applyFill="1" applyBorder="1" applyAlignment="1" applyProtection="1">
      <alignment horizontal="center" vertical="center" shrinkToFit="1"/>
      <protection locked="0"/>
    </xf>
    <xf numFmtId="38" fontId="11" fillId="0" borderId="38" xfId="2" applyFont="1" applyFill="1" applyBorder="1" applyAlignment="1" applyProtection="1">
      <alignment vertical="center" shrinkToFit="1"/>
    </xf>
    <xf numFmtId="38" fontId="11" fillId="0" borderId="39" xfId="2" applyFont="1" applyFill="1" applyBorder="1" applyAlignment="1" applyProtection="1">
      <alignment vertical="center" shrinkToFit="1"/>
    </xf>
    <xf numFmtId="38" fontId="11" fillId="0" borderId="71" xfId="2" applyFont="1" applyFill="1" applyBorder="1" applyAlignment="1" applyProtection="1">
      <alignment vertical="center" shrinkToFit="1"/>
    </xf>
    <xf numFmtId="38" fontId="11" fillId="0" borderId="120" xfId="2" applyFont="1" applyFill="1" applyBorder="1" applyAlignment="1" applyProtection="1">
      <alignment vertical="center" shrinkToFit="1"/>
    </xf>
    <xf numFmtId="38" fontId="11" fillId="0" borderId="36" xfId="2" applyFont="1" applyFill="1" applyBorder="1" applyAlignment="1" applyProtection="1">
      <alignment vertical="center" shrinkToFit="1"/>
    </xf>
    <xf numFmtId="38" fontId="11" fillId="0" borderId="100" xfId="2" applyFont="1" applyFill="1" applyBorder="1" applyAlignment="1" applyProtection="1">
      <alignment vertical="center" shrinkToFit="1"/>
    </xf>
    <xf numFmtId="38" fontId="11" fillId="5" borderId="23" xfId="2" applyFont="1" applyFill="1" applyBorder="1" applyAlignment="1">
      <alignment vertical="center" shrinkToFit="1"/>
    </xf>
    <xf numFmtId="38" fontId="11" fillId="5" borderId="24" xfId="2" applyFont="1" applyFill="1" applyBorder="1" applyAlignment="1">
      <alignment vertical="center" shrinkToFit="1"/>
    </xf>
    <xf numFmtId="38" fontId="11" fillId="5" borderId="30" xfId="2" applyFont="1" applyFill="1" applyBorder="1" applyAlignment="1">
      <alignment vertical="center" shrinkToFit="1"/>
    </xf>
    <xf numFmtId="38" fontId="11" fillId="5" borderId="31" xfId="2" applyFont="1" applyFill="1" applyBorder="1" applyAlignment="1">
      <alignment vertical="center" shrinkToFit="1"/>
    </xf>
    <xf numFmtId="38" fontId="17" fillId="5" borderId="23" xfId="2" applyFont="1" applyFill="1" applyBorder="1" applyAlignment="1" applyProtection="1">
      <alignment vertical="center" shrinkToFit="1"/>
    </xf>
    <xf numFmtId="38" fontId="17" fillId="5" borderId="24" xfId="2" applyFont="1" applyFill="1" applyBorder="1" applyAlignment="1" applyProtection="1">
      <alignment vertical="center" shrinkToFit="1"/>
    </xf>
    <xf numFmtId="38" fontId="17" fillId="5" borderId="30" xfId="2" applyFont="1" applyFill="1" applyBorder="1" applyAlignment="1" applyProtection="1">
      <alignment vertical="center" shrinkToFit="1"/>
    </xf>
    <xf numFmtId="38" fontId="17" fillId="5" borderId="31" xfId="2" applyFont="1" applyFill="1" applyBorder="1" applyAlignment="1" applyProtection="1">
      <alignment vertical="center" shrinkToFit="1"/>
    </xf>
    <xf numFmtId="38" fontId="11" fillId="0" borderId="35" xfId="2" applyFont="1" applyFill="1" applyBorder="1" applyAlignment="1" applyProtection="1">
      <alignment vertical="center" shrinkToFit="1"/>
    </xf>
    <xf numFmtId="38" fontId="22" fillId="11" borderId="131" xfId="2" applyFont="1" applyFill="1" applyBorder="1" applyAlignment="1" applyProtection="1">
      <alignment horizontal="center" vertical="center" shrinkToFit="1"/>
    </xf>
    <xf numFmtId="38" fontId="22" fillId="11" borderId="128" xfId="2" applyFont="1" applyFill="1" applyBorder="1" applyAlignment="1" applyProtection="1">
      <alignment horizontal="center" vertical="center" shrinkToFit="1"/>
    </xf>
    <xf numFmtId="38" fontId="22" fillId="11" borderId="129" xfId="2" applyFont="1" applyFill="1" applyBorder="1" applyAlignment="1" applyProtection="1">
      <alignment horizontal="center" vertical="center" shrinkToFit="1"/>
    </xf>
    <xf numFmtId="38" fontId="11" fillId="7" borderId="118" xfId="2" applyFont="1" applyFill="1" applyBorder="1" applyAlignment="1">
      <alignment horizontal="center" vertical="center"/>
    </xf>
    <xf numFmtId="38" fontId="11" fillId="7" borderId="126" xfId="2" applyFont="1" applyFill="1" applyBorder="1" applyAlignment="1">
      <alignment horizontal="center" vertical="center"/>
    </xf>
    <xf numFmtId="38" fontId="11" fillId="7" borderId="119" xfId="2" applyFont="1" applyFill="1" applyBorder="1" applyAlignment="1">
      <alignment horizontal="center" vertical="center"/>
    </xf>
    <xf numFmtId="38" fontId="11" fillId="7" borderId="123" xfId="2" applyFont="1" applyFill="1" applyBorder="1" applyAlignment="1">
      <alignment horizontal="center" vertical="center"/>
    </xf>
    <xf numFmtId="38" fontId="11" fillId="7" borderId="121" xfId="2" applyFont="1" applyFill="1" applyBorder="1" applyAlignment="1">
      <alignment horizontal="center" vertical="center"/>
    </xf>
    <xf numFmtId="38" fontId="11" fillId="7" borderId="95" xfId="2" applyFont="1" applyFill="1" applyBorder="1" applyAlignment="1">
      <alignment horizontal="center" vertical="center"/>
    </xf>
    <xf numFmtId="38" fontId="15" fillId="0" borderId="126" xfId="2" applyFont="1" applyFill="1" applyBorder="1" applyAlignment="1" applyProtection="1">
      <alignment horizontal="center" vertical="center" wrapText="1"/>
      <protection locked="0"/>
    </xf>
    <xf numFmtId="38" fontId="15" fillId="0" borderId="123" xfId="2" applyFont="1" applyFill="1" applyBorder="1" applyAlignment="1" applyProtection="1">
      <alignment horizontal="center" vertical="center" wrapText="1"/>
      <protection locked="0"/>
    </xf>
    <xf numFmtId="38" fontId="15" fillId="0" borderId="95" xfId="2" applyFont="1" applyFill="1" applyBorder="1" applyAlignment="1" applyProtection="1">
      <alignment horizontal="center" vertical="center" wrapText="1"/>
      <protection locked="0"/>
    </xf>
    <xf numFmtId="38" fontId="15" fillId="0" borderId="127" xfId="2" applyFont="1" applyFill="1" applyBorder="1" applyAlignment="1" applyProtection="1">
      <alignment horizontal="center" vertical="center" wrapText="1"/>
      <protection locked="0"/>
    </xf>
    <xf numFmtId="38" fontId="15" fillId="0" borderId="124" xfId="2" applyFont="1" applyFill="1" applyBorder="1" applyAlignment="1" applyProtection="1">
      <alignment horizontal="center" vertical="center" wrapText="1"/>
      <protection locked="0"/>
    </xf>
    <xf numFmtId="38" fontId="15" fillId="0" borderId="96" xfId="2" applyFont="1" applyFill="1" applyBorder="1" applyAlignment="1" applyProtection="1">
      <alignment horizontal="center" vertical="center" wrapText="1"/>
      <protection locked="0"/>
    </xf>
    <xf numFmtId="38" fontId="11" fillId="0" borderId="70" xfId="2" applyFont="1" applyFill="1" applyBorder="1" applyAlignment="1" applyProtection="1">
      <alignment horizontal="center" vertical="center" shrinkToFit="1"/>
      <protection locked="0"/>
    </xf>
    <xf numFmtId="38" fontId="11" fillId="0" borderId="76" xfId="2" applyFont="1" applyFill="1" applyBorder="1" applyAlignment="1" applyProtection="1">
      <alignment horizontal="center" vertical="center" shrinkToFit="1"/>
      <protection locked="0"/>
    </xf>
    <xf numFmtId="38" fontId="11" fillId="0" borderId="11" xfId="2" applyFont="1" applyBorder="1" applyAlignment="1">
      <alignment horizontal="center" vertical="center" textRotation="255"/>
    </xf>
    <xf numFmtId="38" fontId="11" fillId="0" borderId="48" xfId="2" applyFont="1" applyBorder="1" applyAlignment="1">
      <alignment horizontal="center" vertical="center" textRotation="255"/>
    </xf>
    <xf numFmtId="38" fontId="11" fillId="0" borderId="21" xfId="2" applyFont="1" applyBorder="1" applyAlignment="1">
      <alignment horizontal="center" vertical="center" textRotation="255"/>
    </xf>
    <xf numFmtId="38" fontId="8" fillId="7" borderId="5" xfId="2" applyFont="1" applyFill="1" applyBorder="1" applyAlignment="1" applyProtection="1">
      <alignment horizontal="center" vertical="center" shrinkToFit="1"/>
      <protection locked="0"/>
    </xf>
    <xf numFmtId="38" fontId="8" fillId="7" borderId="10" xfId="2" applyFont="1" applyFill="1" applyBorder="1" applyAlignment="1" applyProtection="1">
      <alignment horizontal="center" vertical="center" shrinkToFit="1"/>
      <protection locked="0"/>
    </xf>
    <xf numFmtId="38" fontId="8" fillId="5" borderId="3" xfId="2" applyFont="1" applyFill="1" applyBorder="1" applyAlignment="1" applyProtection="1">
      <alignment horizontal="center" vertical="center" shrinkToFit="1"/>
      <protection locked="0"/>
    </xf>
    <xf numFmtId="38" fontId="8" fillId="5" borderId="5" xfId="2" applyFont="1" applyFill="1" applyBorder="1" applyAlignment="1" applyProtection="1">
      <alignment horizontal="center" vertical="center" shrinkToFit="1"/>
      <protection locked="0"/>
    </xf>
    <xf numFmtId="38" fontId="8" fillId="5" borderId="4" xfId="2" applyFont="1" applyFill="1" applyBorder="1" applyAlignment="1" applyProtection="1">
      <alignment horizontal="center" vertical="center" shrinkToFit="1"/>
      <protection locked="0"/>
    </xf>
    <xf numFmtId="38" fontId="8" fillId="5" borderId="14" xfId="2" applyFont="1" applyFill="1" applyBorder="1" applyAlignment="1" applyProtection="1">
      <alignment horizontal="center" vertical="center" shrinkToFit="1"/>
      <protection locked="0"/>
    </xf>
    <xf numFmtId="38" fontId="8" fillId="5" borderId="1" xfId="2" applyFont="1" applyFill="1" applyBorder="1" applyAlignment="1" applyProtection="1">
      <alignment horizontal="center" vertical="center" shrinkToFit="1"/>
      <protection locked="0"/>
    </xf>
    <xf numFmtId="38" fontId="8" fillId="5" borderId="15" xfId="2" applyFont="1" applyFill="1" applyBorder="1" applyAlignment="1" applyProtection="1">
      <alignment horizontal="center" vertical="center" shrinkToFit="1"/>
      <protection locked="0"/>
    </xf>
    <xf numFmtId="38" fontId="11" fillId="0" borderId="118" xfId="2" applyFont="1" applyBorder="1" applyAlignment="1" applyProtection="1">
      <alignment horizontal="center" vertical="center"/>
      <protection locked="0"/>
    </xf>
    <xf numFmtId="38" fontId="11" fillId="0" borderId="126" xfId="2" applyFont="1" applyBorder="1" applyAlignment="1" applyProtection="1">
      <alignment horizontal="center" vertical="center"/>
      <protection locked="0"/>
    </xf>
    <xf numFmtId="38" fontId="11" fillId="0" borderId="119" xfId="2" applyFont="1" applyBorder="1" applyAlignment="1" applyProtection="1">
      <alignment horizontal="center" vertical="center"/>
      <protection locked="0"/>
    </xf>
    <xf numFmtId="38" fontId="11" fillId="0" borderId="123" xfId="2" applyFont="1" applyBorder="1" applyAlignment="1" applyProtection="1">
      <alignment horizontal="center" vertical="center"/>
      <protection locked="0"/>
    </xf>
    <xf numFmtId="38" fontId="11" fillId="0" borderId="121" xfId="2" applyFont="1" applyBorder="1" applyAlignment="1" applyProtection="1">
      <alignment horizontal="center" vertical="center"/>
      <protection locked="0"/>
    </xf>
    <xf numFmtId="38" fontId="11" fillId="0" borderId="95" xfId="2" applyFont="1" applyBorder="1" applyAlignment="1" applyProtection="1">
      <alignment horizontal="center" vertical="center"/>
      <protection locked="0"/>
    </xf>
    <xf numFmtId="38" fontId="20" fillId="0" borderId="126" xfId="2" applyFont="1" applyBorder="1" applyAlignment="1" applyProtection="1">
      <alignment horizontal="center" vertical="center"/>
      <protection locked="0"/>
    </xf>
    <xf numFmtId="38" fontId="20" fillId="0" borderId="127" xfId="2" applyFont="1" applyBorder="1" applyAlignment="1" applyProtection="1">
      <alignment horizontal="center" vertical="center"/>
      <protection locked="0"/>
    </xf>
    <xf numFmtId="38" fontId="20" fillId="0" borderId="123" xfId="2" applyFont="1" applyBorder="1" applyAlignment="1" applyProtection="1">
      <alignment horizontal="center" vertical="center"/>
      <protection locked="0"/>
    </xf>
    <xf numFmtId="38" fontId="20" fillId="0" borderId="124" xfId="2" applyFont="1" applyBorder="1" applyAlignment="1" applyProtection="1">
      <alignment horizontal="center" vertical="center"/>
      <protection locked="0"/>
    </xf>
    <xf numFmtId="38" fontId="20" fillId="0" borderId="95" xfId="2" applyFont="1" applyBorder="1" applyAlignment="1" applyProtection="1">
      <alignment horizontal="center" vertical="center"/>
      <protection locked="0"/>
    </xf>
    <xf numFmtId="38" fontId="20" fillId="0" borderId="96" xfId="2" applyFont="1" applyBorder="1" applyAlignment="1" applyProtection="1">
      <alignment horizontal="center" vertical="center"/>
      <protection locked="0"/>
    </xf>
    <xf numFmtId="38" fontId="10" fillId="7" borderId="5" xfId="2" applyFont="1" applyFill="1" applyBorder="1" applyAlignment="1" applyProtection="1">
      <alignment horizontal="center" vertical="center" shrinkToFit="1"/>
      <protection locked="0"/>
    </xf>
    <xf numFmtId="38" fontId="10" fillId="7" borderId="10" xfId="2" applyFont="1" applyFill="1" applyBorder="1" applyAlignment="1" applyProtection="1">
      <alignment horizontal="center" vertical="center" shrinkToFit="1"/>
      <protection locked="0"/>
    </xf>
    <xf numFmtId="38" fontId="10" fillId="7" borderId="97" xfId="2" applyFont="1" applyFill="1" applyBorder="1" applyAlignment="1" applyProtection="1">
      <alignment horizontal="center" vertical="center" shrinkToFit="1"/>
      <protection locked="0"/>
    </xf>
    <xf numFmtId="38" fontId="10" fillId="7" borderId="1" xfId="2" applyFont="1" applyFill="1" applyBorder="1" applyAlignment="1" applyProtection="1">
      <alignment horizontal="center" vertical="center" shrinkToFit="1"/>
      <protection locked="0"/>
    </xf>
    <xf numFmtId="38" fontId="8" fillId="7" borderId="97" xfId="2" applyFont="1" applyFill="1" applyBorder="1" applyAlignment="1" applyProtection="1">
      <alignment horizontal="center" vertical="center" shrinkToFit="1"/>
      <protection locked="0"/>
    </xf>
    <xf numFmtId="38" fontId="8" fillId="7" borderId="1" xfId="2" applyFont="1" applyFill="1" applyBorder="1" applyAlignment="1" applyProtection="1">
      <alignment horizontal="center" vertical="center" shrinkToFit="1"/>
      <protection locked="0"/>
    </xf>
    <xf numFmtId="38" fontId="11" fillId="2" borderId="3" xfId="2" applyFont="1" applyFill="1" applyBorder="1" applyAlignment="1">
      <alignment horizontal="center" vertical="center"/>
    </xf>
    <xf numFmtId="38" fontId="11" fillId="2" borderId="6" xfId="2" applyFont="1" applyFill="1" applyBorder="1" applyAlignment="1">
      <alignment horizontal="center" vertical="center"/>
    </xf>
    <xf numFmtId="38" fontId="11" fillId="2" borderId="14" xfId="2" applyFont="1" applyFill="1" applyBorder="1" applyAlignment="1">
      <alignment horizontal="center" vertical="center"/>
    </xf>
    <xf numFmtId="38" fontId="11" fillId="2" borderId="16" xfId="2" applyFont="1" applyFill="1" applyBorder="1" applyAlignment="1">
      <alignment horizontal="center" vertical="center"/>
    </xf>
    <xf numFmtId="38" fontId="11" fillId="5" borderId="0" xfId="2" applyFont="1" applyFill="1" applyBorder="1" applyAlignment="1">
      <alignment horizontal="right" vertical="center" shrinkToFit="1"/>
    </xf>
    <xf numFmtId="38" fontId="11" fillId="5" borderId="25" xfId="2" applyFont="1" applyFill="1" applyBorder="1" applyAlignment="1">
      <alignment horizontal="right" vertical="center" shrinkToFit="1"/>
    </xf>
    <xf numFmtId="38" fontId="11" fillId="5" borderId="1" xfId="2" applyFont="1" applyFill="1" applyBorder="1" applyAlignment="1">
      <alignment horizontal="right" vertical="center" shrinkToFit="1"/>
    </xf>
    <xf numFmtId="38" fontId="11" fillId="5" borderId="15" xfId="2" applyFont="1" applyFill="1" applyBorder="1" applyAlignment="1">
      <alignment horizontal="right" vertical="center" shrinkToFit="1"/>
    </xf>
    <xf numFmtId="38" fontId="6" fillId="4" borderId="5" xfId="2" applyFont="1" applyFill="1" applyBorder="1" applyAlignment="1" applyProtection="1">
      <alignment horizontal="center" vertical="center"/>
    </xf>
    <xf numFmtId="38" fontId="6" fillId="4" borderId="6" xfId="2" applyFont="1" applyFill="1" applyBorder="1" applyAlignment="1" applyProtection="1">
      <alignment horizontal="center" vertical="center"/>
    </xf>
    <xf numFmtId="38" fontId="6" fillId="4" borderId="10" xfId="2" applyFont="1" applyFill="1" applyBorder="1" applyAlignment="1" applyProtection="1">
      <alignment horizontal="center" vertical="center"/>
    </xf>
    <xf numFmtId="38" fontId="6" fillId="4" borderId="33" xfId="2" applyFont="1" applyFill="1" applyBorder="1" applyAlignment="1" applyProtection="1">
      <alignment horizontal="center" vertical="center"/>
    </xf>
    <xf numFmtId="38" fontId="6" fillId="0" borderId="18" xfId="2" applyFont="1" applyFill="1" applyBorder="1" applyAlignment="1" applyProtection="1">
      <alignment horizontal="center" vertical="center" shrinkToFit="1"/>
    </xf>
    <xf numFmtId="38" fontId="6" fillId="0" borderId="17" xfId="2" applyFont="1" applyFill="1" applyBorder="1" applyAlignment="1" applyProtection="1">
      <alignment horizontal="center" vertical="center" shrinkToFit="1"/>
    </xf>
    <xf numFmtId="38" fontId="6" fillId="4" borderId="0" xfId="2" applyFont="1" applyFill="1" applyBorder="1" applyAlignment="1" applyProtection="1">
      <alignment horizontal="center" vertical="center"/>
    </xf>
    <xf numFmtId="38" fontId="6" fillId="4" borderId="1" xfId="2" applyFont="1" applyFill="1" applyBorder="1" applyAlignment="1" applyProtection="1">
      <alignment horizontal="center" vertical="center"/>
    </xf>
    <xf numFmtId="0" fontId="13" fillId="8" borderId="95" xfId="2" applyNumberFormat="1" applyFont="1" applyFill="1" applyBorder="1" applyAlignment="1" applyProtection="1">
      <alignment vertical="center" shrinkToFit="1"/>
    </xf>
    <xf numFmtId="0" fontId="13" fillId="8" borderId="56" xfId="2" applyNumberFormat="1" applyFont="1" applyFill="1" applyBorder="1" applyAlignment="1" applyProtection="1">
      <alignment vertical="center" shrinkToFit="1"/>
    </xf>
    <xf numFmtId="38" fontId="21" fillId="2" borderId="3" xfId="2" applyFont="1" applyFill="1" applyBorder="1" applyAlignment="1">
      <alignment horizontal="center" vertical="center"/>
    </xf>
    <xf numFmtId="38" fontId="21" fillId="2" borderId="5" xfId="2" applyFont="1" applyFill="1" applyBorder="1" applyAlignment="1">
      <alignment horizontal="center" vertical="center"/>
    </xf>
    <xf numFmtId="38" fontId="21" fillId="2" borderId="4" xfId="2" applyFont="1" applyFill="1" applyBorder="1" applyAlignment="1">
      <alignment horizontal="center" vertical="center"/>
    </xf>
    <xf numFmtId="38" fontId="21" fillId="2" borderId="2" xfId="2" applyFont="1" applyFill="1" applyBorder="1" applyAlignment="1">
      <alignment horizontal="center" vertical="center"/>
    </xf>
    <xf numFmtId="38" fontId="21" fillId="2" borderId="0" xfId="2" applyFont="1" applyFill="1" applyBorder="1" applyAlignment="1">
      <alignment horizontal="center" vertical="center"/>
    </xf>
    <xf numFmtId="38" fontId="21" fillId="2" borderId="25" xfId="2" applyFont="1" applyFill="1" applyBorder="1" applyAlignment="1">
      <alignment horizontal="center" vertical="center"/>
    </xf>
    <xf numFmtId="38" fontId="21" fillId="2" borderId="14" xfId="2" applyFont="1" applyFill="1" applyBorder="1" applyAlignment="1">
      <alignment horizontal="center" vertical="center"/>
    </xf>
    <xf numFmtId="38" fontId="21" fillId="2" borderId="1" xfId="2" applyFont="1" applyFill="1" applyBorder="1" applyAlignment="1">
      <alignment horizontal="center" vertical="center"/>
    </xf>
    <xf numFmtId="38" fontId="21" fillId="2" borderId="15" xfId="2" applyFont="1" applyFill="1" applyBorder="1" applyAlignment="1">
      <alignment horizontal="center" vertical="center"/>
    </xf>
    <xf numFmtId="38" fontId="11" fillId="0" borderId="83" xfId="2" applyFont="1" applyFill="1" applyBorder="1" applyAlignment="1" applyProtection="1">
      <alignment horizontal="center" vertical="center"/>
      <protection locked="0"/>
    </xf>
    <xf numFmtId="38" fontId="11" fillId="0" borderId="87" xfId="2" applyFont="1" applyFill="1" applyBorder="1" applyAlignment="1" applyProtection="1">
      <alignment horizontal="center" vertical="center"/>
      <protection locked="0"/>
    </xf>
    <xf numFmtId="38" fontId="11" fillId="0" borderId="41" xfId="2" applyFont="1" applyFill="1" applyBorder="1" applyAlignment="1" applyProtection="1">
      <alignment horizontal="center" vertical="center"/>
      <protection locked="0"/>
    </xf>
    <xf numFmtId="38" fontId="11" fillId="0" borderId="83" xfId="2" applyFont="1" applyFill="1" applyBorder="1" applyAlignment="1">
      <alignment horizontal="center" vertical="center" textRotation="255" wrapText="1"/>
    </xf>
    <xf numFmtId="38" fontId="11" fillId="0" borderId="87" xfId="2" applyFont="1" applyFill="1" applyBorder="1" applyAlignment="1">
      <alignment horizontal="center" vertical="center" textRotation="255" wrapText="1"/>
    </xf>
    <xf numFmtId="38" fontId="11" fillId="0" borderId="41" xfId="2" applyFont="1" applyFill="1" applyBorder="1" applyAlignment="1">
      <alignment horizontal="center" vertical="center" textRotation="255" wrapText="1"/>
    </xf>
    <xf numFmtId="38" fontId="6" fillId="0" borderId="7" xfId="2" applyFont="1" applyFill="1" applyBorder="1" applyAlignment="1" applyProtection="1">
      <alignment horizontal="center" vertical="center" shrinkToFit="1"/>
    </xf>
    <xf numFmtId="38" fontId="6" fillId="0" borderId="32" xfId="2" applyFont="1" applyFill="1" applyBorder="1" applyAlignment="1" applyProtection="1">
      <alignment horizontal="center" vertical="center" shrinkToFit="1"/>
    </xf>
    <xf numFmtId="38" fontId="13" fillId="0" borderId="144" xfId="2" applyFont="1" applyBorder="1" applyAlignment="1" applyProtection="1">
      <alignment horizontal="left" vertical="center" indent="1"/>
      <protection locked="0"/>
    </xf>
    <xf numFmtId="38" fontId="13" fillId="0" borderId="93" xfId="2" applyFont="1" applyBorder="1" applyAlignment="1" applyProtection="1">
      <alignment horizontal="left" vertical="center" indent="1"/>
      <protection locked="0"/>
    </xf>
    <xf numFmtId="38" fontId="13" fillId="0" borderId="145" xfId="2" applyFont="1" applyBorder="1" applyAlignment="1" applyProtection="1">
      <alignment horizontal="left" vertical="center" indent="1"/>
      <protection locked="0"/>
    </xf>
    <xf numFmtId="38" fontId="8" fillId="7" borderId="0" xfId="2" applyFont="1" applyFill="1" applyBorder="1" applyAlignment="1" applyProtection="1">
      <alignment horizontal="center" vertical="center" shrinkToFit="1"/>
      <protection locked="0"/>
    </xf>
    <xf numFmtId="0" fontId="13" fillId="0" borderId="67" xfId="2" applyNumberFormat="1" applyFont="1" applyFill="1" applyBorder="1" applyAlignment="1" applyProtection="1">
      <alignment vertical="center" shrinkToFit="1"/>
    </xf>
    <xf numFmtId="0" fontId="15" fillId="0" borderId="76" xfId="2" applyNumberFormat="1" applyFont="1" applyFill="1" applyBorder="1" applyAlignment="1" applyProtection="1">
      <alignment horizontal="left" vertical="center" wrapText="1" indent="1"/>
      <protection locked="0"/>
    </xf>
    <xf numFmtId="0" fontId="15" fillId="0" borderId="69" xfId="2" applyNumberFormat="1" applyFont="1" applyFill="1" applyBorder="1" applyAlignment="1" applyProtection="1">
      <alignment horizontal="left" vertical="center" wrapText="1" indent="1"/>
      <protection locked="0"/>
    </xf>
    <xf numFmtId="0" fontId="15" fillId="0" borderId="39" xfId="2" applyNumberFormat="1" applyFont="1" applyFill="1" applyBorder="1" applyAlignment="1" applyProtection="1">
      <alignment horizontal="left" vertical="center" wrapText="1" indent="1"/>
      <protection locked="0"/>
    </xf>
    <xf numFmtId="0" fontId="15" fillId="0" borderId="71" xfId="2" applyNumberFormat="1" applyFont="1" applyFill="1" applyBorder="1" applyAlignment="1" applyProtection="1">
      <alignment horizontal="left" vertical="center" wrapText="1" indent="1"/>
      <protection locked="0"/>
    </xf>
    <xf numFmtId="0" fontId="15" fillId="0" borderId="77" xfId="2" applyNumberFormat="1" applyFont="1" applyFill="1" applyBorder="1" applyAlignment="1" applyProtection="1">
      <alignment horizontal="left" vertical="center" wrapText="1" indent="1"/>
      <protection locked="0"/>
    </xf>
    <xf numFmtId="0" fontId="15" fillId="0" borderId="73" xfId="2" applyNumberFormat="1" applyFont="1" applyFill="1" applyBorder="1" applyAlignment="1" applyProtection="1">
      <alignment horizontal="left" vertical="center" wrapText="1" indent="1"/>
      <protection locked="0"/>
    </xf>
    <xf numFmtId="38" fontId="13" fillId="0" borderId="36" xfId="2" applyFont="1" applyFill="1" applyBorder="1" applyAlignment="1" applyProtection="1">
      <alignment vertical="center" shrinkToFit="1"/>
    </xf>
    <xf numFmtId="0" fontId="54" fillId="0" borderId="157" xfId="6" applyFont="1" applyBorder="1" applyAlignment="1">
      <alignment horizontal="center" vertical="center"/>
    </xf>
    <xf numFmtId="0" fontId="54" fillId="0" borderId="158" xfId="6" applyFont="1" applyBorder="1" applyAlignment="1">
      <alignment horizontal="center" vertical="center"/>
    </xf>
    <xf numFmtId="58" fontId="53" fillId="0" borderId="0" xfId="6" applyNumberFormat="1" applyFont="1" applyAlignment="1">
      <alignment horizontal="center" vertical="center"/>
    </xf>
    <xf numFmtId="0" fontId="56" fillId="0" borderId="0" xfId="6" applyFont="1" applyAlignment="1">
      <alignment horizontal="center" vertical="center"/>
    </xf>
    <xf numFmtId="0" fontId="54" fillId="0" borderId="0" xfId="6" applyFont="1" applyAlignment="1">
      <alignment horizontal="center" vertical="top" textRotation="255"/>
    </xf>
    <xf numFmtId="0" fontId="54" fillId="0" borderId="0" xfId="6" applyFont="1" applyAlignment="1">
      <alignment horizontal="center" vertical="center" textRotation="255"/>
    </xf>
    <xf numFmtId="0" fontId="54" fillId="0" borderId="13" xfId="6" applyFont="1" applyBorder="1" applyAlignment="1">
      <alignment horizontal="center" vertical="center"/>
    </xf>
    <xf numFmtId="0" fontId="54" fillId="12" borderId="157" xfId="6" applyFont="1" applyFill="1" applyBorder="1" applyAlignment="1">
      <alignment horizontal="center" vertical="center"/>
    </xf>
    <xf numFmtId="0" fontId="54" fillId="12" borderId="158" xfId="6" applyFont="1" applyFill="1" applyBorder="1" applyAlignment="1">
      <alignment horizontal="center" vertical="center"/>
    </xf>
    <xf numFmtId="0" fontId="54" fillId="0" borderId="117" xfId="6" applyFont="1" applyBorder="1" applyAlignment="1">
      <alignment horizontal="center" vertical="center" shrinkToFit="1"/>
    </xf>
    <xf numFmtId="0" fontId="54" fillId="0" borderId="47" xfId="6" applyFont="1" applyBorder="1" applyAlignment="1">
      <alignment horizontal="center" vertical="center" shrinkToFit="1"/>
    </xf>
    <xf numFmtId="0" fontId="54" fillId="0" borderId="57" xfId="6" applyFont="1" applyBorder="1" applyAlignment="1">
      <alignment horizontal="center" vertical="center" shrinkToFit="1"/>
    </xf>
    <xf numFmtId="0" fontId="54" fillId="0" borderId="20" xfId="6" applyFont="1" applyBorder="1" applyAlignment="1">
      <alignment horizontal="center" vertical="center" shrinkToFit="1"/>
    </xf>
    <xf numFmtId="0" fontId="54" fillId="0" borderId="50" xfId="6" applyFont="1" applyBorder="1" applyAlignment="1">
      <alignment horizontal="center" vertical="center" shrinkToFit="1"/>
    </xf>
    <xf numFmtId="0" fontId="62" fillId="0" borderId="11" xfId="3" applyFont="1" applyBorder="1" applyAlignment="1">
      <alignment horizontal="center" vertical="center" wrapText="1"/>
    </xf>
    <xf numFmtId="0" fontId="62" fillId="0" borderId="48" xfId="3" applyFont="1" applyBorder="1" applyAlignment="1">
      <alignment horizontal="center" vertical="center" wrapText="1"/>
    </xf>
    <xf numFmtId="0" fontId="62" fillId="0" borderId="68" xfId="3" applyFont="1" applyBorder="1" applyAlignment="1">
      <alignment horizontal="center" vertical="center" wrapText="1"/>
    </xf>
    <xf numFmtId="0" fontId="62" fillId="0" borderId="54" xfId="3" applyFont="1" applyBorder="1" applyAlignment="1">
      <alignment horizontal="center" vertical="center" wrapText="1"/>
    </xf>
    <xf numFmtId="0" fontId="63" fillId="0" borderId="83" xfId="3" applyFont="1" applyBorder="1" applyAlignment="1">
      <alignment horizontal="center" vertical="center"/>
    </xf>
    <xf numFmtId="0" fontId="63" fillId="0" borderId="87" xfId="3" applyFont="1" applyBorder="1" applyAlignment="1">
      <alignment horizontal="center" vertical="center"/>
    </xf>
    <xf numFmtId="0" fontId="63" fillId="0" borderId="41" xfId="3" applyFont="1" applyBorder="1" applyAlignment="1">
      <alignment horizontal="center" vertical="center"/>
    </xf>
    <xf numFmtId="0" fontId="17" fillId="0" borderId="157" xfId="6" applyFont="1" applyBorder="1" applyAlignment="1">
      <alignment horizontal="center" vertical="center"/>
    </xf>
    <xf numFmtId="0" fontId="17" fillId="0" borderId="158" xfId="6" applyFont="1" applyBorder="1" applyAlignment="1">
      <alignment horizontal="center" vertical="center"/>
    </xf>
  </cellXfs>
  <cellStyles count="8">
    <cellStyle name="パーセント 2" xfId="4" xr:uid="{FED1FA5F-26EE-439A-BE18-3470DF066541}"/>
    <cellStyle name="ハイパーリンク" xfId="5" builtinId="8"/>
    <cellStyle name="桁区切り" xfId="1" builtinId="6"/>
    <cellStyle name="桁区切り 2" xfId="2" xr:uid="{00000000-0005-0000-0000-000002000000}"/>
    <cellStyle name="桁区切り 2 2" xfId="7" xr:uid="{55B4D22E-C6F9-43B6-A62E-A38719DC5A40}"/>
    <cellStyle name="標準" xfId="0" builtinId="0"/>
    <cellStyle name="標準 2" xfId="6" xr:uid="{281D0D05-7639-4757-8B89-BC5D90FC902C}"/>
    <cellStyle name="標準 2 2" xfId="3" xr:uid="{00000000-0005-0000-0000-000004000000}"/>
  </cellStyles>
  <dxfs count="0"/>
  <tableStyles count="0" defaultTableStyle="TableStyleMedium2" defaultPivotStyle="PivotStyleLight16"/>
  <colors>
    <mruColors>
      <color rgb="FFFFFFCC"/>
      <color rgb="FFFFFF99"/>
      <color rgb="FFE7F1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18</xdr:col>
      <xdr:colOff>38100</xdr:colOff>
      <xdr:row>2</xdr:row>
      <xdr:rowOff>66675</xdr:rowOff>
    </xdr:from>
    <xdr:ext cx="1176174" cy="492443"/>
    <xdr:sp macro="" textlink="">
      <xdr:nvSpPr>
        <xdr:cNvPr id="2" name="正方形/長方形 1">
          <a:extLst>
            <a:ext uri="{FF2B5EF4-FFF2-40B4-BE49-F238E27FC236}">
              <a16:creationId xmlns:a16="http://schemas.microsoft.com/office/drawing/2014/main" id="{E9200B11-4DC0-42EB-925D-6474FBEFAADD}"/>
            </a:ext>
          </a:extLst>
        </xdr:cNvPr>
        <xdr:cNvSpPr/>
      </xdr:nvSpPr>
      <xdr:spPr>
        <a:xfrm>
          <a:off x="11668125" y="1000125"/>
          <a:ext cx="1176174" cy="492443"/>
        </a:xfrm>
        <a:prstGeom prst="rect">
          <a:avLst/>
        </a:prstGeom>
        <a:noFill/>
        <a:ln w="38100">
          <a:solidFill>
            <a:srgbClr val="FF0000"/>
          </a:solidFill>
        </a:ln>
      </xdr:spPr>
      <xdr:txBody>
        <a:bodyPr wrap="square" lIns="91440" tIns="45720" rIns="91440" bIns="45720">
          <a:spAutoFit/>
        </a:bodyPr>
        <a:lstStyle/>
        <a:p>
          <a:pPr algn="ctr"/>
          <a:r>
            <a:rPr lang="ja-JP" altLang="en-US" sz="2400" b="0" cap="none" spc="0">
              <a:ln w="0"/>
              <a:solidFill>
                <a:srgbClr val="FF0000"/>
              </a:solidFill>
              <a:effectLst>
                <a:outerShdw blurRad="38100" dist="19050" dir="2700000" algn="tl" rotWithShape="0">
                  <a:schemeClr val="dk1">
                    <a:alpha val="40000"/>
                  </a:schemeClr>
                </a:outerShdw>
              </a:effectLst>
            </a:rPr>
            <a:t>記入例</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20</xdr:col>
      <xdr:colOff>342900</xdr:colOff>
      <xdr:row>36</xdr:row>
      <xdr:rowOff>38100</xdr:rowOff>
    </xdr:from>
    <xdr:to>
      <xdr:col>21</xdr:col>
      <xdr:colOff>371475</xdr:colOff>
      <xdr:row>37</xdr:row>
      <xdr:rowOff>133350</xdr:rowOff>
    </xdr:to>
    <xdr:sp macro="" textlink="">
      <xdr:nvSpPr>
        <xdr:cNvPr id="2" name="下矢印 4">
          <a:extLst>
            <a:ext uri="{FF2B5EF4-FFF2-40B4-BE49-F238E27FC236}">
              <a16:creationId xmlns:a16="http://schemas.microsoft.com/office/drawing/2014/main" id="{F1E857B6-3972-4293-92F5-71F0958B4E3F}"/>
            </a:ext>
          </a:extLst>
        </xdr:cNvPr>
        <xdr:cNvSpPr/>
      </xdr:nvSpPr>
      <xdr:spPr>
        <a:xfrm>
          <a:off x="9096375" y="5791200"/>
          <a:ext cx="476250" cy="25717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29</xdr:col>
      <xdr:colOff>171450</xdr:colOff>
      <xdr:row>12</xdr:row>
      <xdr:rowOff>9525</xdr:rowOff>
    </xdr:from>
    <xdr:to>
      <xdr:col>30</xdr:col>
      <xdr:colOff>372280</xdr:colOff>
      <xdr:row>16</xdr:row>
      <xdr:rowOff>41544</xdr:rowOff>
    </xdr:to>
    <xdr:sp macro="" textlink="">
      <xdr:nvSpPr>
        <xdr:cNvPr id="3" name="円/楕円 2">
          <a:extLst>
            <a:ext uri="{FF2B5EF4-FFF2-40B4-BE49-F238E27FC236}">
              <a16:creationId xmlns:a16="http://schemas.microsoft.com/office/drawing/2014/main" id="{A7BD6469-2111-4866-AE01-751FCD201A02}"/>
            </a:ext>
          </a:extLst>
        </xdr:cNvPr>
        <xdr:cNvSpPr/>
      </xdr:nvSpPr>
      <xdr:spPr>
        <a:xfrm>
          <a:off x="12954000" y="2038350"/>
          <a:ext cx="648505" cy="679719"/>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印</a:t>
          </a:r>
        </a:p>
      </xdr:txBody>
    </xdr:sp>
    <xdr:clientData/>
  </xdr:twoCellAnchor>
  <xdr:twoCellAnchor>
    <xdr:from>
      <xdr:col>28</xdr:col>
      <xdr:colOff>152400</xdr:colOff>
      <xdr:row>7</xdr:row>
      <xdr:rowOff>76200</xdr:rowOff>
    </xdr:from>
    <xdr:to>
      <xdr:col>29</xdr:col>
      <xdr:colOff>442400</xdr:colOff>
      <xdr:row>11</xdr:row>
      <xdr:rowOff>94957</xdr:rowOff>
    </xdr:to>
    <xdr:sp macro="" textlink="">
      <xdr:nvSpPr>
        <xdr:cNvPr id="4" name="角丸四角形 1">
          <a:extLst>
            <a:ext uri="{FF2B5EF4-FFF2-40B4-BE49-F238E27FC236}">
              <a16:creationId xmlns:a16="http://schemas.microsoft.com/office/drawing/2014/main" id="{61BB4B0D-B816-4322-87DF-EF3C3858A380}"/>
            </a:ext>
          </a:extLst>
        </xdr:cNvPr>
        <xdr:cNvSpPr/>
      </xdr:nvSpPr>
      <xdr:spPr>
        <a:xfrm>
          <a:off x="12487275" y="1295400"/>
          <a:ext cx="737675" cy="666457"/>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FF0000"/>
              </a:solidFill>
            </a:rPr>
            <a:t>印</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23</xdr:col>
      <xdr:colOff>374159</xdr:colOff>
      <xdr:row>7</xdr:row>
      <xdr:rowOff>268567</xdr:rowOff>
    </xdr:from>
    <xdr:ext cx="2888153" cy="1293532"/>
    <xdr:sp macro="" textlink="">
      <xdr:nvSpPr>
        <xdr:cNvPr id="2" name="正方形/長方形 1">
          <a:extLst>
            <a:ext uri="{FF2B5EF4-FFF2-40B4-BE49-F238E27FC236}">
              <a16:creationId xmlns:a16="http://schemas.microsoft.com/office/drawing/2014/main" id="{0CFED1DD-7B95-4C31-AE47-53A5CEAFFD68}"/>
            </a:ext>
          </a:extLst>
        </xdr:cNvPr>
        <xdr:cNvSpPr/>
      </xdr:nvSpPr>
      <xdr:spPr>
        <a:xfrm>
          <a:off x="14268753" y="2268817"/>
          <a:ext cx="2888153" cy="1293532"/>
        </a:xfrm>
        <a:prstGeom prst="rect">
          <a:avLst/>
        </a:prstGeom>
        <a:solidFill>
          <a:schemeClr val="bg1"/>
        </a:solidFill>
        <a:ln>
          <a:solidFill>
            <a:schemeClr val="tx1"/>
          </a:solidFill>
        </a:ln>
      </xdr:spPr>
      <xdr:txBody>
        <a:bodyPr wrap="none" lIns="91440" tIns="45720" rIns="91440" bIns="45720" anchor="ctr">
          <a:noAutofit/>
        </a:bodyPr>
        <a:lstStyle/>
        <a:p>
          <a:pPr algn="ctr"/>
          <a:r>
            <a:rPr lang="ja-JP" altLang="en-US" sz="1200" b="0" cap="none" spc="0">
              <a:ln w="0">
                <a:noFill/>
              </a:ln>
              <a:solidFill>
                <a:schemeClr val="tx1"/>
              </a:solidFill>
              <a:effectLst>
                <a:outerShdw blurRad="38100" dist="19050" dir="2700000" algn="tl" rotWithShape="0">
                  <a:schemeClr val="dk1">
                    <a:alpha val="40000"/>
                  </a:schemeClr>
                </a:outerShdw>
              </a:effectLst>
              <a:latin typeface="BIZ UD明朝 Medium" panose="02020500000000000000" pitchFamily="17" charset="-128"/>
              <a:ea typeface="BIZ UD明朝 Medium" panose="02020500000000000000" pitchFamily="17" charset="-128"/>
            </a:rPr>
            <a:t>算出シートで計算された</a:t>
          </a:r>
          <a:endParaRPr lang="en-US" altLang="ja-JP" sz="1200" b="0" cap="none" spc="0">
            <a:ln w="0">
              <a:noFill/>
            </a:ln>
            <a:solidFill>
              <a:schemeClr val="tx1"/>
            </a:solidFill>
            <a:effectLst>
              <a:outerShdw blurRad="38100" dist="19050" dir="2700000" algn="tl" rotWithShape="0">
                <a:schemeClr val="dk1">
                  <a:alpha val="40000"/>
                </a:schemeClr>
              </a:outerShdw>
            </a:effectLst>
            <a:latin typeface="BIZ UD明朝 Medium" panose="02020500000000000000" pitchFamily="17" charset="-128"/>
            <a:ea typeface="BIZ UD明朝 Medium" panose="02020500000000000000" pitchFamily="17" charset="-128"/>
          </a:endParaRPr>
        </a:p>
        <a:p>
          <a:pPr algn="ctr"/>
          <a:r>
            <a:rPr lang="ja-JP" altLang="en-US" sz="1200" b="0" cap="none" spc="0">
              <a:ln w="0">
                <a:noFill/>
              </a:ln>
              <a:solidFill>
                <a:schemeClr val="tx1"/>
              </a:solidFill>
              <a:effectLst>
                <a:outerShdw blurRad="38100" dist="19050" dir="2700000" algn="tl" rotWithShape="0">
                  <a:schemeClr val="dk1">
                    <a:alpha val="40000"/>
                  </a:schemeClr>
                </a:outerShdw>
              </a:effectLst>
              <a:latin typeface="BIZ UD明朝 Medium" panose="02020500000000000000" pitchFamily="17" charset="-128"/>
              <a:ea typeface="BIZ UD明朝 Medium" panose="02020500000000000000" pitchFamily="17" charset="-128"/>
            </a:rPr>
            <a:t>人数・金額を</a:t>
          </a:r>
          <a:endParaRPr lang="en-US" altLang="ja-JP" sz="1200" b="0" cap="none" spc="0">
            <a:ln w="0">
              <a:noFill/>
            </a:ln>
            <a:solidFill>
              <a:schemeClr val="tx1"/>
            </a:solidFill>
            <a:effectLst>
              <a:outerShdw blurRad="38100" dist="19050" dir="2700000" algn="tl" rotWithShape="0">
                <a:schemeClr val="dk1">
                  <a:alpha val="40000"/>
                </a:schemeClr>
              </a:outerShdw>
            </a:effectLst>
            <a:latin typeface="BIZ UD明朝 Medium" panose="02020500000000000000" pitchFamily="17" charset="-128"/>
            <a:ea typeface="BIZ UD明朝 Medium" panose="02020500000000000000" pitchFamily="17" charset="-128"/>
          </a:endParaRPr>
        </a:p>
        <a:p>
          <a:pPr algn="ctr"/>
          <a:r>
            <a:rPr lang="ja-JP" altLang="en-US" sz="1200" b="0" cap="none" spc="0">
              <a:ln w="0">
                <a:noFill/>
              </a:ln>
              <a:solidFill>
                <a:schemeClr val="tx1"/>
              </a:solidFill>
              <a:effectLst>
                <a:outerShdw blurRad="38100" dist="19050" dir="2700000" algn="tl" rotWithShape="0">
                  <a:schemeClr val="dk1">
                    <a:alpha val="40000"/>
                  </a:schemeClr>
                </a:outerShdw>
              </a:effectLst>
              <a:latin typeface="BIZ UD明朝 Medium" panose="02020500000000000000" pitchFamily="17" charset="-128"/>
              <a:ea typeface="BIZ UD明朝 Medium" panose="02020500000000000000" pitchFamily="17" charset="-128"/>
            </a:rPr>
            <a:t>　「各市町ごと」</a:t>
          </a:r>
          <a:endParaRPr lang="en-US" altLang="ja-JP" sz="1200" b="0" cap="none" spc="0">
            <a:ln w="0">
              <a:noFill/>
            </a:ln>
            <a:solidFill>
              <a:schemeClr val="tx1"/>
            </a:solidFill>
            <a:effectLst>
              <a:outerShdw blurRad="38100" dist="19050" dir="2700000" algn="tl" rotWithShape="0">
                <a:schemeClr val="dk1">
                  <a:alpha val="40000"/>
                </a:schemeClr>
              </a:outerShdw>
            </a:effectLst>
            <a:latin typeface="BIZ UD明朝 Medium" panose="02020500000000000000" pitchFamily="17" charset="-128"/>
            <a:ea typeface="BIZ UD明朝 Medium" panose="02020500000000000000" pitchFamily="17" charset="-128"/>
          </a:endParaRPr>
        </a:p>
        <a:p>
          <a:pPr algn="ctr"/>
          <a:r>
            <a:rPr lang="ja-JP" altLang="en-US" sz="1200" b="0" cap="none" spc="0">
              <a:ln w="0">
                <a:noFill/>
              </a:ln>
              <a:solidFill>
                <a:schemeClr val="tx1"/>
              </a:solidFill>
              <a:effectLst>
                <a:outerShdw blurRad="38100" dist="19050" dir="2700000" algn="tl" rotWithShape="0">
                  <a:schemeClr val="dk1">
                    <a:alpha val="40000"/>
                  </a:schemeClr>
                </a:outerShdw>
              </a:effectLst>
              <a:latin typeface="BIZ UD明朝 Medium" panose="02020500000000000000" pitchFamily="17" charset="-128"/>
              <a:ea typeface="BIZ UD明朝 Medium" panose="02020500000000000000" pitchFamily="17" charset="-128"/>
            </a:rPr>
            <a:t>　入力ください。</a:t>
          </a:r>
          <a:endParaRPr lang="en-US" altLang="ja-JP" sz="1200" b="0" cap="none" spc="0">
            <a:ln w="0">
              <a:noFill/>
            </a:ln>
            <a:solidFill>
              <a:schemeClr val="tx1"/>
            </a:solidFill>
            <a:effectLst>
              <a:outerShdw blurRad="38100" dist="19050" dir="2700000" algn="tl" rotWithShape="0">
                <a:schemeClr val="dk1">
                  <a:alpha val="40000"/>
                </a:schemeClr>
              </a:outerShdw>
            </a:effectLst>
            <a:latin typeface="BIZ UD明朝 Medium" panose="02020500000000000000" pitchFamily="17" charset="-128"/>
            <a:ea typeface="BIZ UD明朝 Medium" panose="02020500000000000000" pitchFamily="17" charset="-128"/>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661</xdr:colOff>
      <xdr:row>2</xdr:row>
      <xdr:rowOff>85991</xdr:rowOff>
    </xdr:from>
    <xdr:ext cx="1176174" cy="492443"/>
    <xdr:sp macro="" textlink="">
      <xdr:nvSpPr>
        <xdr:cNvPr id="2" name="正方形/長方形 1">
          <a:extLst>
            <a:ext uri="{FF2B5EF4-FFF2-40B4-BE49-F238E27FC236}">
              <a16:creationId xmlns:a16="http://schemas.microsoft.com/office/drawing/2014/main" id="{395749A7-D68E-4513-BEAE-EE4F0594C924}"/>
            </a:ext>
          </a:extLst>
        </xdr:cNvPr>
        <xdr:cNvSpPr/>
      </xdr:nvSpPr>
      <xdr:spPr>
        <a:xfrm>
          <a:off x="106494" y="498741"/>
          <a:ext cx="1176174" cy="492443"/>
        </a:xfrm>
        <a:prstGeom prst="rect">
          <a:avLst/>
        </a:prstGeom>
        <a:noFill/>
        <a:ln w="38100">
          <a:solidFill>
            <a:srgbClr val="FF0000"/>
          </a:solidFill>
        </a:ln>
      </xdr:spPr>
      <xdr:txBody>
        <a:bodyPr wrap="square" lIns="91440" tIns="45720" rIns="91440" bIns="45720">
          <a:spAutoFit/>
        </a:bodyPr>
        <a:lstStyle/>
        <a:p>
          <a:pPr algn="ctr"/>
          <a:r>
            <a:rPr lang="ja-JP" altLang="en-US" sz="2400" b="0" cap="none" spc="0">
              <a:ln w="0"/>
              <a:solidFill>
                <a:srgbClr val="FF0000"/>
              </a:solidFill>
              <a:effectLst>
                <a:outerShdw blurRad="38100" dist="19050" dir="2700000" algn="tl" rotWithShape="0">
                  <a:schemeClr val="dk1">
                    <a:alpha val="40000"/>
                  </a:schemeClr>
                </a:outerShdw>
              </a:effectLst>
            </a:rPr>
            <a:t>記入例</a:t>
          </a:r>
        </a:p>
      </xdr:txBody>
    </xdr:sp>
    <xdr:clientData/>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shimatabi1\Desktop\&#20196;&#21644;6&#24180;&#24230;&#12288;&#36039;&#26009;\&#20196;&#21644;6&#24180;&#24230;(2024&#65289;&#12288;&#35036;&#21161;&#37329;&#31639;&#20986;&#12471;&#12540;&#12488;&#12288;2&#26696;.xlsx" TargetMode="External"/><Relationship Id="rId1" Type="http://schemas.openxmlformats.org/officeDocument/2006/relationships/externalLinkPath" Target="/Users/shimatabi1/Desktop/&#20196;&#21644;6&#24180;&#24230;&#12288;&#36039;&#26009;/&#20196;&#21644;6&#24180;&#24230;(2024&#65289;&#12288;&#35036;&#21161;&#37329;&#31639;&#20986;&#12471;&#12540;&#12488;&#12288;2&#26696;.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kenkanrensvr\Share\&#9679;&#22269;&#20869;&#35480;&#33268;&#37096;&#12288;&#35480;&#33268;&#20107;&#26989;&#35506;\&#9632;R&#65301;&#12288;&#12375;&#12414;&#26053;\&#20196;&#21644;5&#24180;&#24230;&#12288;&#24418;&#24907;&#21029;&#23455;&#32318;\&#65298;.&#20196;&#21644;&#65301;&#24180;&#24230;&#12288;&#23487;&#27850;&#23455;&#32318;&#12288;2.xlsx" TargetMode="External"/><Relationship Id="rId1" Type="http://schemas.openxmlformats.org/officeDocument/2006/relationships/externalLinkPath" Target="file:///\\kenkanrensvr\Share\&#9679;&#22269;&#20869;&#35480;&#33268;&#37096;&#12288;&#35480;&#33268;&#20107;&#26989;&#35506;\&#9632;R&#65301;&#12288;&#12375;&#12414;&#26053;\&#20196;&#21644;5&#24180;&#24230;&#12288;&#24418;&#24907;&#21029;&#23455;&#32318;\&#65298;.&#20196;&#21644;&#65301;&#24180;&#24230;&#12288;&#23487;&#27850;&#23455;&#32318;&#12288;2.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kenkanrensvr\Share\&#9679;&#22269;&#20869;&#35480;&#33268;&#37096;&#12288;&#35480;&#33268;&#20107;&#26989;&#35506;\&#9632;R6&#12288;&#12375;&#12414;&#26053;\&#20196;&#21644;6&#24180;&#24230;&#12288;&#26053;&#34892;&#35036;&#21161;&#37329;&#20132;&#20184;&#38306;&#20418;&#36039;&#26009;\2.&#20196;&#21644;&#65302;&#24180;&#24230;&#12288;&#12375;&#12414;&#26053;&#12288;&#21106;&#24341;&#38989;&#65288;&#20132;&#36890;&#65289;\&#20196;&#21644;&#65302;&#24180;&#24230;&#12288;&#21106;&#24341;&#38989;&#12288;&#33322;&#36335;&#12539;&#33322;&#31354;&#21029;&#21161;&#25104;&#38989;\&#21029;&#34920;&#65288;2&#65289;&#12304;&#25945;&#32946;&#12305;&#12288;&#20196;&#21644;&#65302;&#24180;&#24230;&#12288;&#36009;&#22770;&#20419;&#36914;&#36027;&#12288;R6.3.27.xlsx" TargetMode="External"/><Relationship Id="rId1" Type="http://schemas.openxmlformats.org/officeDocument/2006/relationships/externalLinkPath" Target="file:///\\kenkanrensvr\Share\&#9679;&#22269;&#20869;&#35480;&#33268;&#37096;&#12288;&#35480;&#33268;&#20107;&#26989;&#35506;\&#9632;R6&#12288;&#12375;&#12414;&#26053;\&#20196;&#21644;6&#24180;&#24230;&#12288;&#26053;&#34892;&#35036;&#21161;&#37329;&#20132;&#20184;&#38306;&#20418;&#36039;&#26009;\2.&#20196;&#21644;&#65302;&#24180;&#24230;&#12288;&#12375;&#12414;&#26053;&#12288;&#21106;&#24341;&#38989;&#65288;&#20132;&#36890;&#65289;\&#20196;&#21644;&#65302;&#24180;&#24230;&#12288;&#21106;&#24341;&#38989;&#12288;&#33322;&#36335;&#12539;&#33322;&#31354;&#21029;&#21161;&#25104;&#38989;\&#21029;&#34920;&#65288;2&#65289;&#12304;&#25945;&#32946;&#12305;&#12288;&#20196;&#21644;&#65302;&#24180;&#24230;&#12288;&#36009;&#22770;&#20419;&#36914;&#36027;&#12288;R6.3.2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新幹線なし　集計表枠外　2 (3)"/>
      <sheetName val="新幹線なし　集計表枠外　2 (2)"/>
      <sheetName val="Sheet2"/>
      <sheetName val="新幹線なし　集計表枠外　2"/>
      <sheetName val="新幹線なし　集計表枠内　1"/>
      <sheetName val="新幹線あり　集計枠内 　2"/>
      <sheetName val="新幹線あり　集計枠内　1"/>
      <sheetName val="R5利用　算出シート"/>
      <sheetName val="日本遺産"/>
      <sheetName val="新幹線なし　集計表枠内　2"/>
      <sheetName val="新幹線なし　集計表枠外　1"/>
    </sheetNames>
    <sheetDataSet>
      <sheetData sheetId="0" refreshError="1"/>
      <sheetData sheetId="1" refreshError="1"/>
      <sheetData sheetId="2" refreshError="1"/>
      <sheetData sheetId="3" refreshError="1"/>
      <sheetData sheetId="4">
        <row r="15">
          <cell r="DA15" t="str">
            <v>閑散期</v>
          </cell>
          <cell r="DB15" t="str">
            <v>繁忙期</v>
          </cell>
        </row>
      </sheetData>
      <sheetData sheetId="5" refreshError="1"/>
      <sheetData sheetId="6" refreshError="1"/>
      <sheetData sheetId="7"/>
      <sheetData sheetId="8" refreshError="1"/>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エスコート "/>
      <sheetName val="フリープラン"/>
      <sheetName val="受注型"/>
      <sheetName val="教育旅行"/>
      <sheetName val="宿泊施設"/>
    </sheetNames>
    <sheetDataSet>
      <sheetData sheetId="0"/>
      <sheetData sheetId="1"/>
      <sheetData sheetId="2"/>
      <sheetData sheetId="3"/>
      <sheetData sheetId="4">
        <row r="1">
          <cell r="A1" t="str">
            <v>対馬市</v>
          </cell>
          <cell r="B1" t="str">
            <v>壱岐市</v>
          </cell>
          <cell r="C1" t="str">
            <v>五島市</v>
          </cell>
          <cell r="D1" t="str">
            <v>上五島町</v>
          </cell>
          <cell r="E1" t="str">
            <v>小値賀</v>
          </cell>
          <cell r="F1" t="str">
            <v>宇久町</v>
          </cell>
          <cell r="G1" t="str">
            <v>壱岐市教育</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6　航空　教育"/>
      <sheetName val="R6助成　教育旅行"/>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FE8152-CF00-4CC3-87A3-80F09FC2E161}">
  <dimension ref="A1:AC43"/>
  <sheetViews>
    <sheetView showZeros="0" tabSelected="1" view="pageBreakPreview" zoomScale="80" zoomScaleNormal="100" zoomScaleSheetLayoutView="80" zoomScalePageLayoutView="80" workbookViewId="0">
      <selection activeCell="I17" sqref="I17"/>
    </sheetView>
  </sheetViews>
  <sheetFormatPr defaultColWidth="9" defaultRowHeight="36.75" customHeight="1" x14ac:dyDescent="0.15"/>
  <cols>
    <col min="1" max="1" width="2.5" style="232" customWidth="1"/>
    <col min="2" max="2" width="20.75" style="232" customWidth="1"/>
    <col min="3" max="9" width="8.625" style="232" customWidth="1"/>
    <col min="10" max="13" width="8.625" style="234" customWidth="1"/>
    <col min="14" max="14" width="0.75" style="234" customWidth="1"/>
    <col min="15" max="15" width="2.5" style="234" customWidth="1"/>
    <col min="16" max="16" width="5" style="234" customWidth="1"/>
    <col min="17" max="17" width="2.5" style="232" customWidth="1"/>
    <col min="18" max="18" width="23.75" style="232" customWidth="1"/>
    <col min="19" max="25" width="8.625" style="232" customWidth="1"/>
    <col min="26" max="29" width="8.625" style="234" customWidth="1"/>
    <col min="30" max="16384" width="9" style="234"/>
  </cols>
  <sheetData>
    <row r="1" spans="1:28" ht="36.75" customHeight="1" x14ac:dyDescent="0.15">
      <c r="B1" s="233"/>
      <c r="F1" s="234"/>
      <c r="R1" s="233"/>
      <c r="V1" s="234"/>
    </row>
    <row r="2" spans="1:28" ht="36.75" customHeight="1" thickBot="1" x14ac:dyDescent="0.2">
      <c r="B2" s="235"/>
      <c r="F2" s="233"/>
      <c r="R2" s="235"/>
      <c r="V2" s="233"/>
    </row>
    <row r="3" spans="1:28" ht="36.75" customHeight="1" x14ac:dyDescent="0.15">
      <c r="F3" s="233"/>
      <c r="Q3" s="236"/>
      <c r="R3" s="237"/>
      <c r="S3" s="237"/>
      <c r="T3" s="237"/>
      <c r="U3" s="237"/>
      <c r="V3" s="238"/>
      <c r="W3" s="237"/>
      <c r="X3" s="237"/>
      <c r="Y3" s="237"/>
      <c r="Z3" s="239"/>
      <c r="AA3" s="239"/>
      <c r="AB3" s="240"/>
    </row>
    <row r="4" spans="1:28" ht="36.75" customHeight="1" x14ac:dyDescent="0.15">
      <c r="A4" s="241" t="s">
        <v>271</v>
      </c>
      <c r="D4" s="242" t="s">
        <v>272</v>
      </c>
      <c r="F4" s="234"/>
      <c r="Q4" s="243" t="s">
        <v>273</v>
      </c>
      <c r="AB4" s="244"/>
    </row>
    <row r="5" spans="1:28" ht="36.75" customHeight="1" x14ac:dyDescent="0.15">
      <c r="Q5" s="245"/>
      <c r="AB5" s="244"/>
    </row>
    <row r="6" spans="1:28" ht="36.75" customHeight="1" x14ac:dyDescent="0.15">
      <c r="B6" s="246" t="s">
        <v>274</v>
      </c>
      <c r="C6" s="247"/>
      <c r="D6" s="248"/>
      <c r="E6" s="232" t="s">
        <v>275</v>
      </c>
      <c r="Q6" s="245"/>
      <c r="R6" s="246" t="s">
        <v>274</v>
      </c>
      <c r="S6" s="412">
        <v>45383</v>
      </c>
      <c r="T6" s="413"/>
      <c r="U6" s="232" t="s">
        <v>275</v>
      </c>
      <c r="AB6" s="244"/>
    </row>
    <row r="7" spans="1:28" ht="36.75" customHeight="1" x14ac:dyDescent="0.15">
      <c r="B7" s="246" t="s">
        <v>276</v>
      </c>
      <c r="C7" s="414"/>
      <c r="D7" s="414"/>
      <c r="Q7" s="245"/>
      <c r="R7" s="246" t="s">
        <v>276</v>
      </c>
      <c r="S7" s="415" t="s">
        <v>277</v>
      </c>
      <c r="T7" s="415"/>
      <c r="AB7" s="244"/>
    </row>
    <row r="8" spans="1:28" ht="36.75" customHeight="1" x14ac:dyDescent="0.15">
      <c r="B8" s="246" t="s">
        <v>278</v>
      </c>
      <c r="C8" s="249"/>
      <c r="D8" s="250"/>
      <c r="E8" s="251"/>
      <c r="F8" s="251"/>
      <c r="G8" s="251"/>
      <c r="H8" s="252"/>
      <c r="I8" s="234"/>
      <c r="Q8" s="245"/>
      <c r="R8" s="246" t="s">
        <v>278</v>
      </c>
      <c r="S8" s="253" t="s">
        <v>279</v>
      </c>
      <c r="T8" s="250"/>
      <c r="U8" s="251"/>
      <c r="V8" s="251"/>
      <c r="W8" s="251"/>
      <c r="X8" s="252"/>
      <c r="Y8" s="234"/>
      <c r="AB8" s="244"/>
    </row>
    <row r="9" spans="1:28" ht="36.75" customHeight="1" x14ac:dyDescent="0.15">
      <c r="B9" s="246" t="s">
        <v>280</v>
      </c>
      <c r="C9" s="249"/>
      <c r="D9" s="250"/>
      <c r="E9" s="251"/>
      <c r="F9" s="251"/>
      <c r="G9" s="251"/>
      <c r="H9" s="252"/>
      <c r="I9" s="234"/>
      <c r="Q9" s="245"/>
      <c r="R9" s="246" t="s">
        <v>280</v>
      </c>
      <c r="S9" s="253" t="s">
        <v>281</v>
      </c>
      <c r="T9" s="250"/>
      <c r="U9" s="251"/>
      <c r="V9" s="251"/>
      <c r="W9" s="251"/>
      <c r="X9" s="252"/>
      <c r="Y9" s="234"/>
      <c r="AB9" s="244"/>
    </row>
    <row r="10" spans="1:28" ht="36.75" customHeight="1" x14ac:dyDescent="0.15">
      <c r="B10" s="246" t="s">
        <v>282</v>
      </c>
      <c r="C10" s="249"/>
      <c r="D10" s="250"/>
      <c r="E10" s="251"/>
      <c r="F10" s="251"/>
      <c r="G10" s="251"/>
      <c r="H10" s="252"/>
      <c r="I10" s="234" t="s">
        <v>283</v>
      </c>
      <c r="Q10" s="245"/>
      <c r="R10" s="246" t="s">
        <v>284</v>
      </c>
      <c r="S10" s="253" t="s">
        <v>285</v>
      </c>
      <c r="T10" s="250"/>
      <c r="U10" s="251"/>
      <c r="V10" s="251"/>
      <c r="W10" s="251"/>
      <c r="X10" s="252"/>
      <c r="Y10" s="234"/>
      <c r="AB10" s="244"/>
    </row>
    <row r="11" spans="1:28" ht="36.75" customHeight="1" x14ac:dyDescent="0.15">
      <c r="B11" s="246" t="s">
        <v>286</v>
      </c>
      <c r="C11" s="249"/>
      <c r="D11" s="250"/>
      <c r="E11" s="251"/>
      <c r="F11" s="251"/>
      <c r="G11" s="251"/>
      <c r="H11" s="252"/>
      <c r="I11" s="234"/>
      <c r="Q11" s="245"/>
      <c r="R11" s="246" t="s">
        <v>286</v>
      </c>
      <c r="S11" s="253" t="s">
        <v>287</v>
      </c>
      <c r="T11" s="250"/>
      <c r="U11" s="251"/>
      <c r="V11" s="251"/>
      <c r="W11" s="251"/>
      <c r="X11" s="252"/>
      <c r="Y11" s="234"/>
      <c r="AB11" s="244"/>
    </row>
    <row r="12" spans="1:28" ht="36.75" customHeight="1" x14ac:dyDescent="0.15">
      <c r="B12" s="246" t="s">
        <v>288</v>
      </c>
      <c r="C12" s="249"/>
      <c r="D12" s="250"/>
      <c r="E12" s="251"/>
      <c r="F12" s="251"/>
      <c r="G12" s="251"/>
      <c r="H12" s="252"/>
      <c r="I12" s="234" t="s">
        <v>289</v>
      </c>
      <c r="Q12" s="245"/>
      <c r="R12" s="246" t="s">
        <v>288</v>
      </c>
      <c r="S12" s="253" t="s">
        <v>290</v>
      </c>
      <c r="T12" s="250"/>
      <c r="U12" s="251"/>
      <c r="V12" s="251"/>
      <c r="W12" s="251"/>
      <c r="X12" s="252"/>
      <c r="Y12" s="416" t="s">
        <v>291</v>
      </c>
      <c r="Z12" s="417"/>
      <c r="AA12" s="417"/>
      <c r="AB12" s="418"/>
    </row>
    <row r="13" spans="1:28" ht="36.75" customHeight="1" x14ac:dyDescent="0.15">
      <c r="B13" s="246" t="s">
        <v>292</v>
      </c>
      <c r="C13" s="249"/>
      <c r="D13" s="250"/>
      <c r="E13" s="251"/>
      <c r="F13" s="251"/>
      <c r="G13" s="251"/>
      <c r="H13" s="252"/>
      <c r="I13" s="234" t="s">
        <v>293</v>
      </c>
      <c r="Q13" s="245"/>
      <c r="R13" s="246" t="s">
        <v>292</v>
      </c>
      <c r="S13" s="253" t="s">
        <v>294</v>
      </c>
      <c r="T13" s="250" t="s">
        <v>295</v>
      </c>
      <c r="U13" s="251"/>
      <c r="V13" s="251"/>
      <c r="W13" s="251"/>
      <c r="X13" s="252"/>
      <c r="Y13" s="416" t="s">
        <v>296</v>
      </c>
      <c r="Z13" s="417"/>
      <c r="AA13" s="417"/>
      <c r="AB13" s="418"/>
    </row>
    <row r="14" spans="1:28" ht="36.75" customHeight="1" x14ac:dyDescent="0.15">
      <c r="B14" s="246" t="s">
        <v>297</v>
      </c>
      <c r="C14" s="249"/>
      <c r="D14" s="250"/>
      <c r="E14" s="251"/>
      <c r="F14" s="251"/>
      <c r="G14" s="251"/>
      <c r="H14" s="252"/>
      <c r="I14" s="234"/>
      <c r="Q14" s="245"/>
      <c r="R14" s="246" t="s">
        <v>297</v>
      </c>
      <c r="S14" s="253" t="s">
        <v>298</v>
      </c>
      <c r="T14" s="250"/>
      <c r="U14" s="251"/>
      <c r="V14" s="251"/>
      <c r="W14" s="251"/>
      <c r="X14" s="252"/>
      <c r="Y14" s="234"/>
      <c r="AB14" s="244"/>
    </row>
    <row r="15" spans="1:28" ht="36.75" customHeight="1" x14ac:dyDescent="0.15">
      <c r="B15" s="246" t="s">
        <v>299</v>
      </c>
      <c r="C15" s="249"/>
      <c r="D15" s="250"/>
      <c r="E15" s="251"/>
      <c r="F15" s="251"/>
      <c r="G15" s="251"/>
      <c r="H15" s="252"/>
      <c r="I15" s="234"/>
      <c r="Q15" s="245"/>
      <c r="R15" s="246" t="s">
        <v>299</v>
      </c>
      <c r="S15" s="253" t="s">
        <v>300</v>
      </c>
      <c r="T15" s="250"/>
      <c r="U15" s="251"/>
      <c r="V15" s="251"/>
      <c r="W15" s="251"/>
      <c r="X15" s="252"/>
      <c r="Y15" s="234"/>
      <c r="AB15" s="244"/>
    </row>
    <row r="16" spans="1:28" ht="36.75" customHeight="1" x14ac:dyDescent="0.15">
      <c r="B16" s="246" t="s">
        <v>301</v>
      </c>
      <c r="C16" s="249"/>
      <c r="D16" s="250"/>
      <c r="E16" s="251"/>
      <c r="F16" s="251"/>
      <c r="G16" s="251"/>
      <c r="H16" s="252"/>
      <c r="I16" s="234"/>
      <c r="Q16" s="245"/>
      <c r="R16" s="246" t="s">
        <v>301</v>
      </c>
      <c r="S16" s="253" t="s">
        <v>302</v>
      </c>
      <c r="T16" s="250"/>
      <c r="U16" s="251"/>
      <c r="V16" s="251"/>
      <c r="W16" s="251"/>
      <c r="X16" s="252"/>
      <c r="Y16" s="234"/>
      <c r="AB16" s="244"/>
    </row>
    <row r="17" spans="1:29" ht="36.75" customHeight="1" x14ac:dyDescent="0.15">
      <c r="B17" s="246" t="s">
        <v>303</v>
      </c>
      <c r="C17" s="249"/>
      <c r="D17" s="250"/>
      <c r="E17" s="254"/>
      <c r="F17" s="254"/>
      <c r="G17" s="254"/>
      <c r="H17" s="255"/>
      <c r="I17" s="234"/>
      <c r="Q17" s="245"/>
      <c r="R17" s="246" t="s">
        <v>303</v>
      </c>
      <c r="S17" s="256" t="s">
        <v>304</v>
      </c>
      <c r="T17" s="257"/>
      <c r="U17" s="254"/>
      <c r="V17" s="254"/>
      <c r="W17" s="254"/>
      <c r="X17" s="255"/>
      <c r="Y17" s="234"/>
      <c r="AB17" s="244"/>
    </row>
    <row r="18" spans="1:29" ht="36.75" customHeight="1" x14ac:dyDescent="0.15">
      <c r="B18" s="258"/>
      <c r="C18" s="259"/>
      <c r="D18" s="260"/>
      <c r="E18" s="234"/>
      <c r="F18" s="234"/>
      <c r="G18" s="234"/>
      <c r="H18" s="234"/>
      <c r="I18" s="234"/>
      <c r="Q18" s="245"/>
      <c r="R18" s="258"/>
      <c r="S18" s="261"/>
      <c r="T18" s="261"/>
      <c r="U18" s="234"/>
      <c r="V18" s="234"/>
      <c r="W18" s="234"/>
      <c r="X18" s="234"/>
      <c r="Y18" s="234"/>
      <c r="AB18" s="244"/>
    </row>
    <row r="19" spans="1:29" ht="36.75" customHeight="1" thickBot="1" x14ac:dyDescent="0.2">
      <c r="B19" s="232" t="s">
        <v>305</v>
      </c>
      <c r="C19" s="234"/>
      <c r="Q19" s="262"/>
      <c r="R19" s="263"/>
      <c r="S19" s="263" t="s">
        <v>306</v>
      </c>
      <c r="T19" s="263"/>
      <c r="U19" s="263"/>
      <c r="V19" s="263"/>
      <c r="W19" s="263"/>
      <c r="X19" s="263"/>
      <c r="Y19" s="263"/>
      <c r="Z19" s="264"/>
      <c r="AA19" s="264"/>
      <c r="AB19" s="265"/>
    </row>
    <row r="20" spans="1:29" ht="36.75" customHeight="1" x14ac:dyDescent="0.15">
      <c r="B20" s="232" t="s">
        <v>307</v>
      </c>
      <c r="C20" s="234"/>
    </row>
    <row r="21" spans="1:29" ht="36.75" customHeight="1" thickBot="1" x14ac:dyDescent="0.2">
      <c r="A21" s="266"/>
      <c r="B21" s="266"/>
      <c r="C21" s="266"/>
      <c r="D21" s="266"/>
      <c r="E21" s="266"/>
      <c r="F21" s="266"/>
      <c r="G21" s="266"/>
      <c r="H21" s="266"/>
      <c r="I21" s="266"/>
      <c r="J21" s="267"/>
      <c r="K21" s="267"/>
      <c r="L21" s="267"/>
      <c r="M21" s="267"/>
      <c r="N21" s="267"/>
      <c r="O21" s="267"/>
      <c r="P21" s="267"/>
      <c r="Q21" s="266"/>
      <c r="R21" s="266"/>
      <c r="S21" s="266"/>
      <c r="T21" s="266"/>
      <c r="U21" s="266"/>
      <c r="V21" s="266"/>
      <c r="W21" s="266"/>
      <c r="X21" s="266"/>
      <c r="Y21" s="266"/>
      <c r="Z21" s="267"/>
      <c r="AA21" s="267"/>
      <c r="AB21" s="267"/>
    </row>
    <row r="22" spans="1:29" ht="36.75" customHeight="1" x14ac:dyDescent="0.15">
      <c r="B22" s="268"/>
      <c r="C22" s="268"/>
      <c r="D22" s="268"/>
      <c r="E22" s="268"/>
      <c r="F22" s="268"/>
      <c r="G22" s="268"/>
      <c r="H22" s="268"/>
      <c r="I22" s="268"/>
      <c r="J22" s="268"/>
      <c r="K22" s="268"/>
      <c r="L22" s="268"/>
    </row>
    <row r="23" spans="1:29" ht="36.75" customHeight="1" x14ac:dyDescent="0.15">
      <c r="P23" s="269"/>
      <c r="AC23" s="268"/>
    </row>
    <row r="24" spans="1:29" ht="36.75" customHeight="1" x14ac:dyDescent="0.15">
      <c r="B24" s="268"/>
      <c r="C24" s="268"/>
      <c r="D24" s="268"/>
      <c r="E24" s="268"/>
      <c r="F24" s="268"/>
      <c r="G24" s="268"/>
      <c r="H24" s="268"/>
      <c r="I24" s="268"/>
      <c r="J24" s="268"/>
      <c r="K24" s="268"/>
      <c r="L24" s="268"/>
      <c r="M24" s="268"/>
      <c r="N24" s="269"/>
      <c r="O24" s="269"/>
      <c r="P24" s="268"/>
      <c r="AC24" s="268"/>
    </row>
    <row r="25" spans="1:29" ht="36.75" customHeight="1" x14ac:dyDescent="0.15">
      <c r="B25" s="234"/>
      <c r="C25" s="268"/>
      <c r="D25" s="268"/>
      <c r="E25" s="268"/>
      <c r="F25" s="268"/>
      <c r="G25" s="268"/>
      <c r="H25" s="268"/>
      <c r="I25" s="268"/>
      <c r="J25" s="268"/>
      <c r="K25" s="268"/>
      <c r="L25" s="268"/>
      <c r="M25" s="268"/>
      <c r="N25" s="268"/>
      <c r="O25" s="268"/>
    </row>
    <row r="26" spans="1:29" ht="36.75" customHeight="1" x14ac:dyDescent="0.15">
      <c r="B26" s="234"/>
    </row>
    <row r="27" spans="1:29" ht="36.75" customHeight="1" x14ac:dyDescent="0.15">
      <c r="C27" s="234"/>
      <c r="D27" s="234"/>
      <c r="E27" s="234"/>
      <c r="F27" s="234"/>
      <c r="G27" s="234"/>
      <c r="H27" s="234"/>
      <c r="I27" s="234"/>
    </row>
    <row r="28" spans="1:29" ht="36.75" customHeight="1" x14ac:dyDescent="0.15">
      <c r="F28" s="234"/>
      <c r="G28" s="234"/>
      <c r="H28" s="234"/>
      <c r="I28" s="234"/>
    </row>
    <row r="29" spans="1:29" ht="36.75" customHeight="1" x14ac:dyDescent="0.15">
      <c r="F29" s="234"/>
      <c r="G29" s="234"/>
      <c r="H29" s="234"/>
      <c r="I29" s="234"/>
    </row>
    <row r="30" spans="1:29" ht="36.75" customHeight="1" x14ac:dyDescent="0.15">
      <c r="F30" s="234"/>
      <c r="G30" s="234"/>
      <c r="H30" s="234"/>
      <c r="I30" s="234"/>
    </row>
    <row r="31" spans="1:29" ht="36.75" customHeight="1" x14ac:dyDescent="0.15">
      <c r="F31" s="234"/>
      <c r="G31" s="234"/>
      <c r="H31" s="234"/>
      <c r="I31" s="234"/>
    </row>
    <row r="32" spans="1:29" ht="36.75" customHeight="1" x14ac:dyDescent="0.15">
      <c r="F32" s="234"/>
      <c r="G32" s="234"/>
      <c r="H32" s="234"/>
      <c r="I32" s="234"/>
    </row>
    <row r="33" spans="3:9" ht="36.75" customHeight="1" x14ac:dyDescent="0.15">
      <c r="F33" s="234"/>
      <c r="G33" s="234"/>
      <c r="H33" s="234"/>
      <c r="I33" s="234"/>
    </row>
    <row r="34" spans="3:9" ht="36.75" customHeight="1" x14ac:dyDescent="0.15">
      <c r="F34" s="234"/>
      <c r="G34" s="234"/>
      <c r="H34" s="234"/>
      <c r="I34" s="234"/>
    </row>
    <row r="35" spans="3:9" ht="36.75" customHeight="1" x14ac:dyDescent="0.15">
      <c r="F35" s="234"/>
      <c r="G35" s="234"/>
      <c r="H35" s="234"/>
      <c r="I35" s="234"/>
    </row>
    <row r="36" spans="3:9" ht="36.75" customHeight="1" x14ac:dyDescent="0.15">
      <c r="F36" s="234"/>
      <c r="G36" s="234"/>
      <c r="H36" s="234"/>
      <c r="I36" s="234"/>
    </row>
    <row r="37" spans="3:9" ht="36.75" customHeight="1" x14ac:dyDescent="0.15">
      <c r="F37" s="234"/>
      <c r="G37" s="234"/>
      <c r="H37" s="234"/>
      <c r="I37" s="234"/>
    </row>
    <row r="38" spans="3:9" ht="36.75" customHeight="1" x14ac:dyDescent="0.15">
      <c r="F38" s="234"/>
      <c r="G38" s="234"/>
      <c r="H38" s="234"/>
      <c r="I38" s="234"/>
    </row>
    <row r="39" spans="3:9" ht="36.75" customHeight="1" x14ac:dyDescent="0.15">
      <c r="F39" s="234"/>
      <c r="G39" s="234"/>
      <c r="H39" s="234"/>
      <c r="I39" s="234"/>
    </row>
    <row r="40" spans="3:9" ht="36.75" customHeight="1" x14ac:dyDescent="0.15">
      <c r="F40" s="234"/>
      <c r="G40" s="234"/>
      <c r="H40" s="234"/>
      <c r="I40" s="234"/>
    </row>
    <row r="41" spans="3:9" ht="36.75" customHeight="1" x14ac:dyDescent="0.15">
      <c r="F41" s="234"/>
      <c r="G41" s="234"/>
      <c r="H41" s="234"/>
      <c r="I41" s="234"/>
    </row>
    <row r="42" spans="3:9" ht="36.75" customHeight="1" x14ac:dyDescent="0.15">
      <c r="F42" s="234"/>
      <c r="G42" s="234"/>
      <c r="H42" s="234"/>
      <c r="I42" s="234"/>
    </row>
    <row r="43" spans="3:9" ht="36.75" customHeight="1" x14ac:dyDescent="0.15">
      <c r="C43" s="234"/>
      <c r="D43" s="234"/>
      <c r="E43" s="234"/>
      <c r="F43" s="234"/>
      <c r="G43" s="234"/>
    </row>
  </sheetData>
  <mergeCells count="5">
    <mergeCell ref="S6:T6"/>
    <mergeCell ref="C7:D7"/>
    <mergeCell ref="S7:T7"/>
    <mergeCell ref="Y12:AB12"/>
    <mergeCell ref="Y13:AB13"/>
  </mergeCells>
  <phoneticPr fontId="3"/>
  <pageMargins left="0.7" right="0.7" top="0.49" bottom="0.46" header="0.3" footer="0.3"/>
  <pageSetup paperSize="9" scale="74" orientation="portrait" r:id="rId1"/>
  <headerFooter>
    <oddHeader>&amp;L&amp;"-,太字"&amp;14&amp;KFF0000この情報シートは提出は不要です。</odd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35BC5A-6174-4EFF-B930-33478D4A8172}">
  <dimension ref="A1:AF55"/>
  <sheetViews>
    <sheetView zoomScaleNormal="100" workbookViewId="0">
      <selection activeCell="AA13" sqref="AA13:AE13"/>
    </sheetView>
  </sheetViews>
  <sheetFormatPr defaultRowHeight="13.5" x14ac:dyDescent="0.15"/>
  <cols>
    <col min="1" max="15" width="5.875" style="270" customWidth="1"/>
    <col min="16" max="16" width="1.125" style="270" customWidth="1"/>
    <col min="17" max="31" width="5.875" style="270" customWidth="1"/>
    <col min="32" max="32" width="1.75" style="270" customWidth="1"/>
  </cols>
  <sheetData>
    <row r="1" spans="1:31" x14ac:dyDescent="0.15">
      <c r="A1" s="419" t="s">
        <v>308</v>
      </c>
      <c r="B1" s="419"/>
      <c r="C1" s="419"/>
      <c r="D1" s="419"/>
      <c r="E1" s="419"/>
      <c r="F1" s="419"/>
      <c r="G1" s="419"/>
      <c r="H1" s="419"/>
      <c r="I1" s="419"/>
      <c r="J1" s="419"/>
      <c r="K1" s="419"/>
      <c r="L1" s="419"/>
      <c r="M1" s="419"/>
      <c r="N1" s="419"/>
      <c r="O1" s="419"/>
      <c r="Q1" s="420" t="s">
        <v>308</v>
      </c>
      <c r="R1" s="420"/>
      <c r="S1" s="420"/>
      <c r="T1" s="420"/>
      <c r="U1" s="420"/>
      <c r="V1" s="420"/>
      <c r="W1" s="420"/>
      <c r="X1" s="420"/>
      <c r="Y1" s="420"/>
      <c r="Z1" s="420"/>
      <c r="AA1" s="420"/>
      <c r="AB1" s="420"/>
      <c r="AC1" s="420"/>
      <c r="AD1" s="420"/>
      <c r="AE1" s="420"/>
    </row>
    <row r="2" spans="1:31" x14ac:dyDescent="0.15">
      <c r="A2" s="271" t="s">
        <v>309</v>
      </c>
      <c r="D2" s="271"/>
      <c r="E2" s="271"/>
      <c r="F2" s="271"/>
      <c r="Q2" s="271" t="s">
        <v>310</v>
      </c>
      <c r="T2" s="271"/>
      <c r="U2" s="271"/>
      <c r="V2" s="271"/>
    </row>
    <row r="3" spans="1:31" x14ac:dyDescent="0.15">
      <c r="J3" s="421" t="s">
        <v>311</v>
      </c>
      <c r="K3" s="421"/>
      <c r="L3" s="422">
        <f>情報シート!C6</f>
        <v>0</v>
      </c>
      <c r="M3" s="423"/>
      <c r="N3" s="423"/>
      <c r="O3" s="424"/>
      <c r="Z3" s="425" t="s">
        <v>311</v>
      </c>
      <c r="AA3" s="426"/>
      <c r="AB3" s="427"/>
      <c r="AC3" s="428"/>
      <c r="AD3" s="428"/>
      <c r="AE3" s="429"/>
    </row>
    <row r="6" spans="1:31" ht="14.25" x14ac:dyDescent="0.15">
      <c r="A6" s="430" t="s">
        <v>312</v>
      </c>
      <c r="B6" s="430"/>
      <c r="C6" s="430"/>
      <c r="D6" s="430"/>
      <c r="E6" s="430"/>
      <c r="F6" s="430"/>
      <c r="G6" s="272"/>
      <c r="H6" s="272"/>
      <c r="Q6" s="431" t="s">
        <v>312</v>
      </c>
      <c r="R6" s="431"/>
      <c r="S6" s="431"/>
      <c r="T6" s="431"/>
      <c r="U6" s="431"/>
      <c r="V6" s="431"/>
      <c r="W6" s="272"/>
      <c r="X6" s="272"/>
    </row>
    <row r="7" spans="1:31" ht="14.25" x14ac:dyDescent="0.15">
      <c r="A7" s="273"/>
      <c r="B7" s="274" t="s">
        <v>313</v>
      </c>
      <c r="C7" s="432" t="s">
        <v>314</v>
      </c>
      <c r="D7" s="432"/>
      <c r="E7" s="432"/>
      <c r="F7" s="275" t="s">
        <v>315</v>
      </c>
      <c r="G7" s="275"/>
      <c r="Q7" s="276"/>
      <c r="R7" s="277" t="s">
        <v>313</v>
      </c>
      <c r="S7" s="432" t="s">
        <v>314</v>
      </c>
      <c r="T7" s="432"/>
      <c r="U7" s="432"/>
      <c r="V7" s="275" t="s">
        <v>315</v>
      </c>
    </row>
    <row r="8" spans="1:31" ht="14.25" x14ac:dyDescent="0.15">
      <c r="A8" s="273"/>
      <c r="B8" s="273"/>
      <c r="C8" s="432"/>
      <c r="D8" s="432"/>
      <c r="E8" s="432"/>
      <c r="F8" s="278"/>
      <c r="J8" s="279" t="s">
        <v>316</v>
      </c>
      <c r="K8" s="433">
        <f>情報シート!C7</f>
        <v>0</v>
      </c>
      <c r="L8" s="433"/>
      <c r="Z8" s="279" t="s">
        <v>316</v>
      </c>
      <c r="AA8" s="433" t="str">
        <f>情報シート!S7</f>
        <v>850-8570</v>
      </c>
      <c r="AB8" s="433"/>
    </row>
    <row r="9" spans="1:31" x14ac:dyDescent="0.15">
      <c r="I9" s="434" t="s">
        <v>317</v>
      </c>
      <c r="J9" s="434"/>
      <c r="K9" s="435">
        <f>情報シート!C8</f>
        <v>0</v>
      </c>
      <c r="L9" s="435"/>
      <c r="M9" s="435"/>
      <c r="N9" s="435"/>
      <c r="O9" s="435"/>
      <c r="R9" s="436" t="s">
        <v>318</v>
      </c>
      <c r="S9" s="436"/>
      <c r="Y9" s="437" t="s">
        <v>317</v>
      </c>
      <c r="Z9" s="437"/>
      <c r="AA9" s="435" t="str">
        <f>情報シート!S8</f>
        <v>長崎県長崎市△△町○番〇▼号</v>
      </c>
      <c r="AB9" s="435"/>
      <c r="AC9" s="435"/>
      <c r="AD9" s="435"/>
      <c r="AE9" s="435"/>
    </row>
    <row r="10" spans="1:31" x14ac:dyDescent="0.15">
      <c r="I10" s="434"/>
      <c r="J10" s="434"/>
      <c r="K10" s="435">
        <f>情報シート!C9</f>
        <v>0</v>
      </c>
      <c r="L10" s="435"/>
      <c r="M10" s="435"/>
      <c r="N10" s="435"/>
      <c r="O10" s="435"/>
      <c r="R10" s="436"/>
      <c r="S10" s="436"/>
      <c r="Y10" s="437"/>
      <c r="Z10" s="437"/>
      <c r="AA10" s="435" t="str">
        <f>情報シート!S9</f>
        <v>長崎■■ビル　５階</v>
      </c>
      <c r="AB10" s="435"/>
      <c r="AC10" s="435"/>
      <c r="AD10" s="435"/>
      <c r="AE10" s="435"/>
    </row>
    <row r="11" spans="1:31" x14ac:dyDescent="0.15">
      <c r="I11" s="434" t="s">
        <v>319</v>
      </c>
      <c r="J11" s="434"/>
      <c r="K11" s="438">
        <f>情報シート!C10</f>
        <v>0</v>
      </c>
      <c r="L11" s="438"/>
      <c r="M11" s="438"/>
      <c r="N11" s="438"/>
      <c r="O11" s="438"/>
      <c r="Y11" s="434" t="s">
        <v>319</v>
      </c>
      <c r="Z11" s="434"/>
      <c r="AA11" s="438" t="str">
        <f>情報シート!S10</f>
        <v>○●旅行株式会社</v>
      </c>
      <c r="AB11" s="438"/>
      <c r="AC11" s="438"/>
      <c r="AD11" s="438"/>
      <c r="AE11" s="438"/>
    </row>
    <row r="12" spans="1:31" x14ac:dyDescent="0.15">
      <c r="I12" s="434"/>
      <c r="J12" s="434"/>
      <c r="K12" s="435">
        <f>情報シート!C11</f>
        <v>0</v>
      </c>
      <c r="L12" s="435"/>
      <c r="M12" s="435"/>
      <c r="N12" s="435"/>
      <c r="O12" s="435"/>
      <c r="Y12" s="434"/>
      <c r="Z12" s="434"/>
      <c r="AA12" s="435" t="str">
        <f>情報シート!S11</f>
        <v>長崎支店</v>
      </c>
      <c r="AB12" s="435"/>
      <c r="AC12" s="435"/>
      <c r="AD12" s="435"/>
      <c r="AE12" s="435"/>
    </row>
    <row r="13" spans="1:31" x14ac:dyDescent="0.15">
      <c r="I13" s="439" t="s">
        <v>320</v>
      </c>
      <c r="J13" s="439"/>
      <c r="K13" s="440">
        <f>情報シート!C13</f>
        <v>0</v>
      </c>
      <c r="L13" s="440"/>
      <c r="M13" s="440"/>
      <c r="N13" s="440"/>
      <c r="O13" s="440"/>
      <c r="Y13" s="439" t="s">
        <v>320</v>
      </c>
      <c r="Z13" s="439"/>
      <c r="AA13" s="440" t="str">
        <f>情報シート!S13</f>
        <v>支店長</v>
      </c>
      <c r="AB13" s="440"/>
      <c r="AC13" s="440"/>
      <c r="AD13" s="440"/>
      <c r="AE13" s="440"/>
    </row>
    <row r="14" spans="1:31" ht="14.25" x14ac:dyDescent="0.15">
      <c r="I14" s="439" t="s">
        <v>321</v>
      </c>
      <c r="J14" s="439"/>
      <c r="K14" s="441">
        <f>情報シート!C14</f>
        <v>0</v>
      </c>
      <c r="L14" s="441"/>
      <c r="M14" s="441"/>
      <c r="N14" s="441"/>
      <c r="O14" s="282" t="s">
        <v>322</v>
      </c>
      <c r="Y14" s="439" t="s">
        <v>321</v>
      </c>
      <c r="Z14" s="439"/>
      <c r="AA14" s="441" t="str">
        <f>情報シート!S14</f>
        <v>長崎　太郎</v>
      </c>
      <c r="AB14" s="441"/>
      <c r="AC14" s="441"/>
      <c r="AD14" s="441"/>
      <c r="AE14" s="281" t="s">
        <v>322</v>
      </c>
    </row>
    <row r="15" spans="1:31" x14ac:dyDescent="0.15">
      <c r="I15" s="439" t="s">
        <v>323</v>
      </c>
      <c r="J15" s="439"/>
      <c r="K15" s="440">
        <f>情報シート!C12</f>
        <v>0</v>
      </c>
      <c r="L15" s="440"/>
      <c r="M15" s="440"/>
      <c r="N15" s="440"/>
      <c r="O15" s="440"/>
      <c r="Y15" s="439" t="s">
        <v>323</v>
      </c>
      <c r="Z15" s="439"/>
      <c r="AA15" s="438" t="str">
        <f>情報シート!S12</f>
        <v>長崎県知事登録旅行業　第○－△□○号</v>
      </c>
      <c r="AB15" s="438"/>
      <c r="AC15" s="438"/>
      <c r="AD15" s="438"/>
      <c r="AE15" s="438"/>
    </row>
    <row r="16" spans="1:31" x14ac:dyDescent="0.15">
      <c r="Y16" s="283" t="s">
        <v>324</v>
      </c>
    </row>
    <row r="18" spans="1:32" ht="14.25" x14ac:dyDescent="0.15">
      <c r="C18" s="417" t="s">
        <v>325</v>
      </c>
      <c r="D18" s="417"/>
      <c r="E18" s="417"/>
      <c r="F18" s="417"/>
      <c r="G18" s="417"/>
      <c r="H18" s="417"/>
      <c r="I18" s="417"/>
      <c r="J18" s="417"/>
      <c r="K18" s="417"/>
      <c r="L18" s="417"/>
      <c r="M18" s="417"/>
      <c r="S18" s="417" t="s">
        <v>325</v>
      </c>
      <c r="T18" s="417"/>
      <c r="U18" s="417"/>
      <c r="V18" s="417"/>
      <c r="W18" s="417"/>
      <c r="X18" s="417"/>
      <c r="Y18" s="417"/>
      <c r="Z18" s="417"/>
      <c r="AA18" s="417"/>
      <c r="AB18" s="417"/>
      <c r="AC18" s="417"/>
    </row>
    <row r="19" spans="1:32" x14ac:dyDescent="0.15">
      <c r="F19" s="443" t="s">
        <v>326</v>
      </c>
      <c r="G19" s="443"/>
      <c r="H19" s="443"/>
      <c r="I19" s="443"/>
      <c r="J19" s="443"/>
      <c r="V19" s="443" t="s">
        <v>326</v>
      </c>
      <c r="W19" s="443"/>
      <c r="X19" s="443"/>
      <c r="Y19" s="443"/>
      <c r="Z19" s="443"/>
    </row>
    <row r="20" spans="1:32" x14ac:dyDescent="0.15">
      <c r="F20" s="275"/>
      <c r="G20" s="275"/>
      <c r="H20" s="275"/>
      <c r="I20" s="275"/>
      <c r="J20" s="275"/>
    </row>
    <row r="21" spans="1:32" x14ac:dyDescent="0.15">
      <c r="K21" s="444">
        <f>'別記　1'!I26</f>
        <v>0</v>
      </c>
      <c r="L21" s="445"/>
      <c r="M21" s="446"/>
      <c r="AA21" s="444">
        <f>'別記　1'!T26</f>
        <v>1212000</v>
      </c>
      <c r="AB21" s="445"/>
      <c r="AC21" s="446"/>
    </row>
    <row r="22" spans="1:32" x14ac:dyDescent="0.15">
      <c r="B22" s="450" t="s">
        <v>327</v>
      </c>
      <c r="C22" s="450"/>
      <c r="D22" s="450"/>
      <c r="E22" s="450"/>
      <c r="F22" s="450"/>
      <c r="G22" s="450"/>
      <c r="H22" s="450"/>
      <c r="I22" s="450"/>
      <c r="J22" s="450"/>
      <c r="K22" s="447"/>
      <c r="L22" s="448"/>
      <c r="M22" s="449"/>
      <c r="N22" s="275" t="s">
        <v>328</v>
      </c>
      <c r="R22" s="450" t="s">
        <v>327</v>
      </c>
      <c r="S22" s="450"/>
      <c r="T22" s="450"/>
      <c r="U22" s="450"/>
      <c r="V22" s="450"/>
      <c r="W22" s="450"/>
      <c r="X22" s="450"/>
      <c r="Y22" s="450"/>
      <c r="Z22" s="450"/>
      <c r="AA22" s="447"/>
      <c r="AB22" s="448"/>
      <c r="AC22" s="449"/>
      <c r="AD22" s="275" t="s">
        <v>328</v>
      </c>
    </row>
    <row r="23" spans="1:32" x14ac:dyDescent="0.15">
      <c r="A23" s="270" t="s">
        <v>329</v>
      </c>
      <c r="B23" s="450" t="s">
        <v>330</v>
      </c>
      <c r="C23" s="450"/>
      <c r="D23" s="450"/>
      <c r="E23" s="450"/>
      <c r="F23" s="450"/>
      <c r="G23" s="450"/>
      <c r="H23" s="450"/>
      <c r="I23" s="450"/>
      <c r="J23" s="450"/>
      <c r="K23" s="450"/>
      <c r="L23" s="450"/>
      <c r="M23" s="450"/>
      <c r="N23" s="450"/>
      <c r="Q23" s="270" t="s">
        <v>329</v>
      </c>
      <c r="R23" s="450" t="s">
        <v>330</v>
      </c>
      <c r="S23" s="450"/>
      <c r="T23" s="450"/>
      <c r="U23" s="450"/>
      <c r="V23" s="450"/>
      <c r="W23" s="450"/>
      <c r="X23" s="450"/>
      <c r="Y23" s="450"/>
      <c r="Z23" s="450"/>
      <c r="AA23" s="450"/>
      <c r="AB23" s="450"/>
      <c r="AC23" s="450"/>
      <c r="AD23" s="450"/>
    </row>
    <row r="24" spans="1:32" x14ac:dyDescent="0.15">
      <c r="B24" s="450" t="s">
        <v>331</v>
      </c>
      <c r="C24" s="450"/>
      <c r="D24" s="450"/>
      <c r="E24" s="450"/>
      <c r="F24" s="450"/>
      <c r="R24" s="450" t="s">
        <v>331</v>
      </c>
      <c r="S24" s="450"/>
      <c r="T24" s="450"/>
      <c r="U24" s="450"/>
      <c r="V24" s="450"/>
    </row>
    <row r="26" spans="1:32" x14ac:dyDescent="0.15">
      <c r="AB26" s="451"/>
      <c r="AC26" s="284"/>
      <c r="AD26" s="284"/>
      <c r="AE26" s="284"/>
      <c r="AF26" s="284"/>
    </row>
    <row r="27" spans="1:32" x14ac:dyDescent="0.15">
      <c r="AB27" s="451"/>
      <c r="AC27" s="285"/>
      <c r="AD27" s="285"/>
      <c r="AE27" s="285"/>
      <c r="AF27" s="285"/>
    </row>
    <row r="28" spans="1:32" x14ac:dyDescent="0.15">
      <c r="H28" s="275" t="s">
        <v>332</v>
      </c>
      <c r="X28" s="275" t="s">
        <v>332</v>
      </c>
      <c r="AB28" s="280"/>
      <c r="AC28" s="286"/>
      <c r="AD28" s="286"/>
      <c r="AE28" s="286"/>
      <c r="AF28" s="286"/>
    </row>
    <row r="29" spans="1:32" ht="14.25" x14ac:dyDescent="0.15">
      <c r="AB29" s="287"/>
      <c r="AC29" s="442"/>
      <c r="AD29" s="442"/>
      <c r="AE29" s="442"/>
      <c r="AF29" s="442"/>
    </row>
    <row r="31" spans="1:32" ht="14.25" x14ac:dyDescent="0.15">
      <c r="B31" s="452" t="s">
        <v>333</v>
      </c>
      <c r="C31" s="452"/>
      <c r="D31" s="452"/>
      <c r="E31" s="272"/>
      <c r="F31" s="272"/>
      <c r="G31" s="272"/>
      <c r="H31" s="272"/>
      <c r="I31" s="272"/>
      <c r="J31" s="272"/>
      <c r="K31" s="272"/>
      <c r="R31" s="452" t="s">
        <v>333</v>
      </c>
      <c r="S31" s="452"/>
      <c r="T31" s="452"/>
      <c r="U31" s="272"/>
      <c r="V31" s="272"/>
      <c r="W31" s="272"/>
      <c r="X31" s="272"/>
      <c r="Y31" s="272"/>
      <c r="Z31" s="272"/>
      <c r="AA31" s="272"/>
    </row>
    <row r="32" spans="1:32" ht="14.25" x14ac:dyDescent="0.15">
      <c r="C32" s="271" t="s">
        <v>334</v>
      </c>
      <c r="D32" s="272"/>
      <c r="E32" s="272"/>
      <c r="F32" s="272"/>
      <c r="G32" s="272"/>
      <c r="H32" s="272"/>
      <c r="I32" s="272"/>
      <c r="J32" s="272"/>
      <c r="S32" s="271" t="s">
        <v>334</v>
      </c>
      <c r="T32" s="272"/>
      <c r="U32" s="272"/>
      <c r="V32" s="272"/>
      <c r="W32" s="272"/>
      <c r="X32" s="272"/>
      <c r="Y32" s="272"/>
      <c r="Z32" s="272"/>
    </row>
    <row r="33" spans="3:30" ht="14.25" x14ac:dyDescent="0.15">
      <c r="C33" s="271" t="s">
        <v>335</v>
      </c>
      <c r="D33" s="272"/>
      <c r="E33" s="272"/>
      <c r="F33" s="272"/>
      <c r="G33" s="272"/>
      <c r="H33" s="272"/>
      <c r="I33" s="272"/>
      <c r="J33" s="272"/>
      <c r="S33" s="271" t="s">
        <v>335</v>
      </c>
      <c r="T33" s="272"/>
      <c r="U33" s="272"/>
      <c r="V33" s="272"/>
      <c r="W33" s="272"/>
      <c r="X33" s="272"/>
      <c r="Y33" s="272"/>
      <c r="Z33" s="272"/>
    </row>
    <row r="34" spans="3:30" ht="14.25" x14ac:dyDescent="0.15">
      <c r="C34" s="288" t="s">
        <v>559</v>
      </c>
      <c r="D34" s="272"/>
      <c r="E34" s="272"/>
      <c r="F34" s="272"/>
      <c r="G34" s="272"/>
      <c r="H34" s="272"/>
      <c r="I34" s="272"/>
      <c r="J34" s="272"/>
      <c r="S34" s="288" t="s">
        <v>559</v>
      </c>
      <c r="T34" s="272"/>
      <c r="U34" s="272"/>
      <c r="V34" s="272"/>
      <c r="W34" s="272"/>
      <c r="X34" s="272"/>
      <c r="Y34" s="272"/>
      <c r="Z34" s="272"/>
    </row>
    <row r="35" spans="3:30" ht="14.25" x14ac:dyDescent="0.15">
      <c r="C35" s="270" t="s">
        <v>560</v>
      </c>
      <c r="S35" s="270" t="s">
        <v>560</v>
      </c>
      <c r="T35" s="272"/>
      <c r="U35" s="272"/>
      <c r="V35" s="272"/>
      <c r="W35" s="272"/>
      <c r="X35" s="272"/>
      <c r="Y35" s="272"/>
      <c r="Z35" s="272"/>
    </row>
    <row r="36" spans="3:30" x14ac:dyDescent="0.15">
      <c r="C36" s="270" t="s">
        <v>336</v>
      </c>
      <c r="S36" s="289" t="s">
        <v>337</v>
      </c>
    </row>
    <row r="38" spans="3:30" ht="14.25" thickBot="1" x14ac:dyDescent="0.2"/>
    <row r="39" spans="3:30" x14ac:dyDescent="0.15">
      <c r="R39" s="290"/>
      <c r="S39" s="291"/>
      <c r="T39" s="291"/>
      <c r="U39" s="291"/>
      <c r="V39" s="291"/>
      <c r="W39" s="291"/>
      <c r="X39" s="291"/>
      <c r="Y39" s="291"/>
      <c r="Z39" s="291"/>
      <c r="AA39" s="291"/>
      <c r="AB39" s="291"/>
      <c r="AC39" s="291"/>
      <c r="AD39" s="292"/>
    </row>
    <row r="40" spans="3:30" x14ac:dyDescent="0.15">
      <c r="R40" s="293"/>
      <c r="S40" s="294" t="s">
        <v>338</v>
      </c>
      <c r="T40" s="295"/>
      <c r="AD40" s="296"/>
    </row>
    <row r="41" spans="3:30" x14ac:dyDescent="0.15">
      <c r="R41" s="293"/>
      <c r="S41" s="297" t="s">
        <v>339</v>
      </c>
      <c r="T41" s="295" t="s">
        <v>340</v>
      </c>
      <c r="AD41" s="296"/>
    </row>
    <row r="42" spans="3:30" x14ac:dyDescent="0.15">
      <c r="R42" s="293"/>
      <c r="S42" s="297" t="s">
        <v>341</v>
      </c>
      <c r="T42" s="295" t="s">
        <v>342</v>
      </c>
      <c r="AD42" s="296"/>
    </row>
    <row r="43" spans="3:30" x14ac:dyDescent="0.15">
      <c r="R43" s="293"/>
      <c r="S43" s="297" t="s">
        <v>343</v>
      </c>
      <c r="T43" s="298" t="s">
        <v>344</v>
      </c>
      <c r="AD43" s="296"/>
    </row>
    <row r="44" spans="3:30" x14ac:dyDescent="0.15">
      <c r="R44" s="293"/>
      <c r="S44" s="297" t="s">
        <v>345</v>
      </c>
      <c r="T44" s="299" t="s">
        <v>346</v>
      </c>
      <c r="AD44" s="296"/>
    </row>
    <row r="45" spans="3:30" x14ac:dyDescent="0.15">
      <c r="R45" s="293"/>
      <c r="S45" s="295"/>
      <c r="T45" s="295"/>
      <c r="AD45" s="296"/>
    </row>
    <row r="46" spans="3:30" x14ac:dyDescent="0.15">
      <c r="R46" s="293"/>
      <c r="S46" s="300" t="s">
        <v>347</v>
      </c>
      <c r="T46" s="295"/>
      <c r="AD46" s="296"/>
    </row>
    <row r="47" spans="3:30" ht="14.25" thickBot="1" x14ac:dyDescent="0.2">
      <c r="R47" s="301"/>
      <c r="S47" s="302"/>
      <c r="T47" s="302"/>
      <c r="U47" s="302"/>
      <c r="V47" s="302"/>
      <c r="W47" s="302"/>
      <c r="X47" s="302"/>
      <c r="Y47" s="302"/>
      <c r="Z47" s="302"/>
      <c r="AA47" s="302"/>
      <c r="AB47" s="302"/>
      <c r="AC47" s="302"/>
      <c r="AD47" s="303"/>
    </row>
    <row r="49" spans="9:30" x14ac:dyDescent="0.15">
      <c r="I49" s="453" t="s">
        <v>153</v>
      </c>
      <c r="J49" s="453"/>
      <c r="K49" s="454">
        <f>情報シート!C15</f>
        <v>0</v>
      </c>
      <c r="L49" s="454"/>
      <c r="M49" s="454"/>
      <c r="N49" s="454"/>
      <c r="O49" s="454"/>
    </row>
    <row r="50" spans="9:30" x14ac:dyDescent="0.15">
      <c r="I50" s="453"/>
      <c r="J50" s="453"/>
      <c r="K50" s="454"/>
      <c r="L50" s="454"/>
      <c r="M50" s="454"/>
      <c r="N50" s="454"/>
      <c r="O50" s="454"/>
      <c r="X50" s="453" t="s">
        <v>153</v>
      </c>
      <c r="Y50" s="453"/>
      <c r="Z50" s="454" t="str">
        <f>情報シート!S15</f>
        <v>長崎　次郎</v>
      </c>
      <c r="AA50" s="454"/>
      <c r="AB50" s="454"/>
      <c r="AC50" s="454"/>
      <c r="AD50" s="454"/>
    </row>
    <row r="51" spans="9:30" x14ac:dyDescent="0.15">
      <c r="I51" s="453" t="s">
        <v>348</v>
      </c>
      <c r="J51" s="453"/>
      <c r="K51" s="454">
        <f>情報シート!C16</f>
        <v>0</v>
      </c>
      <c r="L51" s="454"/>
      <c r="M51" s="454"/>
      <c r="N51" s="454"/>
      <c r="O51" s="454"/>
      <c r="X51" s="453"/>
      <c r="Y51" s="453"/>
      <c r="Z51" s="454"/>
      <c r="AA51" s="454"/>
      <c r="AB51" s="454"/>
      <c r="AC51" s="454"/>
      <c r="AD51" s="454"/>
    </row>
    <row r="52" spans="9:30" x14ac:dyDescent="0.15">
      <c r="I52" s="453"/>
      <c r="J52" s="453"/>
      <c r="K52" s="454"/>
      <c r="L52" s="454"/>
      <c r="M52" s="454"/>
      <c r="N52" s="454"/>
      <c r="O52" s="454"/>
      <c r="X52" s="453" t="s">
        <v>348</v>
      </c>
      <c r="Y52" s="453"/>
      <c r="Z52" s="454" t="str">
        <f>情報シート!S16</f>
        <v>095-8〇○-△□△○</v>
      </c>
      <c r="AA52" s="454"/>
      <c r="AB52" s="454"/>
      <c r="AC52" s="454"/>
      <c r="AD52" s="454"/>
    </row>
    <row r="53" spans="9:30" x14ac:dyDescent="0.15">
      <c r="I53" s="453" t="s">
        <v>303</v>
      </c>
      <c r="J53" s="453"/>
      <c r="K53" s="455">
        <f>情報シート!C17</f>
        <v>0</v>
      </c>
      <c r="L53" s="455"/>
      <c r="M53" s="455"/>
      <c r="N53" s="455"/>
      <c r="O53" s="455"/>
      <c r="X53" s="453"/>
      <c r="Y53" s="453"/>
      <c r="Z53" s="454"/>
      <c r="AA53" s="454"/>
      <c r="AB53" s="454"/>
      <c r="AC53" s="454"/>
      <c r="AD53" s="454"/>
    </row>
    <row r="54" spans="9:30" x14ac:dyDescent="0.15">
      <c r="I54" s="453"/>
      <c r="J54" s="453"/>
      <c r="K54" s="455"/>
      <c r="L54" s="455"/>
      <c r="M54" s="455"/>
      <c r="N54" s="455"/>
      <c r="O54" s="455"/>
      <c r="X54" s="453" t="s">
        <v>303</v>
      </c>
      <c r="Y54" s="453"/>
      <c r="Z54" s="455" t="str">
        <f>情報シート!S17</f>
        <v>aaabbbi@ngswwwooo.com</v>
      </c>
      <c r="AA54" s="455"/>
      <c r="AB54" s="455"/>
      <c r="AC54" s="455"/>
      <c r="AD54" s="455"/>
    </row>
    <row r="55" spans="9:30" x14ac:dyDescent="0.15">
      <c r="X55" s="453"/>
      <c r="Y55" s="453"/>
      <c r="Z55" s="455"/>
      <c r="AA55" s="455"/>
      <c r="AB55" s="455"/>
      <c r="AC55" s="455"/>
      <c r="AD55" s="455"/>
    </row>
  </sheetData>
  <mergeCells count="66">
    <mergeCell ref="Z50:AD51"/>
    <mergeCell ref="Z52:AD53"/>
    <mergeCell ref="I53:J54"/>
    <mergeCell ref="K53:O54"/>
    <mergeCell ref="X54:Y55"/>
    <mergeCell ref="Z54:AD55"/>
    <mergeCell ref="B31:D31"/>
    <mergeCell ref="R31:T31"/>
    <mergeCell ref="I49:J50"/>
    <mergeCell ref="K49:O50"/>
    <mergeCell ref="X50:Y51"/>
    <mergeCell ref="I51:J52"/>
    <mergeCell ref="K51:O52"/>
    <mergeCell ref="X52:Y53"/>
    <mergeCell ref="AC29:AF29"/>
    <mergeCell ref="F19:J19"/>
    <mergeCell ref="V19:Z19"/>
    <mergeCell ref="K21:M22"/>
    <mergeCell ref="AA21:AC22"/>
    <mergeCell ref="B22:J22"/>
    <mergeCell ref="R22:Z22"/>
    <mergeCell ref="B23:N23"/>
    <mergeCell ref="R23:AD23"/>
    <mergeCell ref="B24:F24"/>
    <mergeCell ref="R24:V24"/>
    <mergeCell ref="AB26:AB27"/>
    <mergeCell ref="I15:J15"/>
    <mergeCell ref="K15:O15"/>
    <mergeCell ref="Y15:Z15"/>
    <mergeCell ref="AA15:AE15"/>
    <mergeCell ref="C18:M18"/>
    <mergeCell ref="S18:AC18"/>
    <mergeCell ref="I13:J13"/>
    <mergeCell ref="K13:O13"/>
    <mergeCell ref="Y13:Z13"/>
    <mergeCell ref="AA13:AE13"/>
    <mergeCell ref="I14:J14"/>
    <mergeCell ref="K14:N14"/>
    <mergeCell ref="Y14:Z14"/>
    <mergeCell ref="AA14:AD14"/>
    <mergeCell ref="I11:J12"/>
    <mergeCell ref="K11:O11"/>
    <mergeCell ref="Y11:Z12"/>
    <mergeCell ref="AA11:AE11"/>
    <mergeCell ref="K12:O12"/>
    <mergeCell ref="AA12:AE12"/>
    <mergeCell ref="AA8:AB8"/>
    <mergeCell ref="I9:J10"/>
    <mergeCell ref="K9:O9"/>
    <mergeCell ref="R9:S10"/>
    <mergeCell ref="Y9:Z10"/>
    <mergeCell ref="AA9:AE9"/>
    <mergeCell ref="K10:O10"/>
    <mergeCell ref="AA10:AE10"/>
    <mergeCell ref="A6:F6"/>
    <mergeCell ref="Q6:V6"/>
    <mergeCell ref="C7:E7"/>
    <mergeCell ref="S7:U7"/>
    <mergeCell ref="C8:E8"/>
    <mergeCell ref="K8:L8"/>
    <mergeCell ref="A1:O1"/>
    <mergeCell ref="Q1:AE1"/>
    <mergeCell ref="J3:K3"/>
    <mergeCell ref="L3:O3"/>
    <mergeCell ref="Z3:AA3"/>
    <mergeCell ref="AB3:AE3"/>
  </mergeCells>
  <phoneticPr fontId="3"/>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CAC10B-EBB6-4933-9D44-352B674AE9C1}">
  <dimension ref="B1:Z37"/>
  <sheetViews>
    <sheetView showZeros="0" view="pageBreakPreview" topLeftCell="A7" zoomScale="80" zoomScaleNormal="100" zoomScaleSheetLayoutView="80" workbookViewId="0">
      <selection activeCell="P14" sqref="P14:Q14"/>
    </sheetView>
  </sheetViews>
  <sheetFormatPr defaultColWidth="9" defaultRowHeight="22.5" customHeight="1" x14ac:dyDescent="0.15"/>
  <cols>
    <col min="1" max="1" width="2.625" style="270" customWidth="1"/>
    <col min="2" max="2" width="4.25" style="270" customWidth="1"/>
    <col min="3" max="11" width="9.125" style="270" customWidth="1"/>
    <col min="12" max="12" width="4.125" style="270" customWidth="1"/>
    <col min="13" max="13" width="4.25" style="270" customWidth="1"/>
    <col min="14" max="22" width="9.125" style="270" customWidth="1"/>
    <col min="23" max="23" width="4.125" style="270" customWidth="1"/>
    <col min="24" max="16384" width="9" style="270"/>
  </cols>
  <sheetData>
    <row r="1" spans="2:26" ht="22.5" customHeight="1" x14ac:dyDescent="0.15">
      <c r="B1" s="459" t="s">
        <v>349</v>
      </c>
      <c r="C1" s="459"/>
      <c r="D1" s="459"/>
      <c r="E1" s="459"/>
      <c r="F1" s="459"/>
      <c r="G1" s="459"/>
      <c r="H1" s="459"/>
      <c r="I1" s="459"/>
      <c r="J1" s="459"/>
      <c r="K1" s="459"/>
      <c r="L1" s="459"/>
      <c r="M1" s="459" t="s">
        <v>349</v>
      </c>
      <c r="N1" s="459"/>
      <c r="O1" s="459"/>
      <c r="P1" s="459"/>
      <c r="Q1" s="459"/>
      <c r="R1" s="459"/>
      <c r="S1" s="459"/>
      <c r="T1" s="459"/>
      <c r="U1" s="459"/>
      <c r="V1" s="459"/>
      <c r="W1" s="459"/>
    </row>
    <row r="2" spans="2:26" ht="22.5" customHeight="1" x14ac:dyDescent="0.15">
      <c r="B2" s="270" t="s">
        <v>350</v>
      </c>
      <c r="M2" s="270" t="s">
        <v>350</v>
      </c>
    </row>
    <row r="3" spans="2:26" ht="22.5" customHeight="1" x14ac:dyDescent="0.15">
      <c r="H3" s="304"/>
      <c r="I3" s="304"/>
      <c r="J3" s="304"/>
      <c r="K3" s="304"/>
      <c r="L3" s="304"/>
      <c r="N3" s="436" t="s">
        <v>318</v>
      </c>
      <c r="O3" s="436"/>
      <c r="S3" s="304"/>
      <c r="T3" s="304"/>
      <c r="U3" s="304"/>
      <c r="V3" s="304"/>
      <c r="W3" s="304"/>
    </row>
    <row r="4" spans="2:26" ht="22.5" customHeight="1" x14ac:dyDescent="0.15">
      <c r="D4" s="305"/>
      <c r="E4" s="460" t="s">
        <v>351</v>
      </c>
      <c r="F4" s="460"/>
      <c r="G4" s="460"/>
      <c r="H4" s="460"/>
      <c r="I4" s="460"/>
      <c r="J4" s="305"/>
      <c r="K4" s="305"/>
      <c r="N4" s="436"/>
      <c r="O4" s="436"/>
      <c r="P4" s="460" t="s">
        <v>351</v>
      </c>
      <c r="Q4" s="460"/>
      <c r="R4" s="460"/>
      <c r="S4" s="460"/>
      <c r="T4" s="460"/>
      <c r="U4" s="305"/>
      <c r="V4" s="305"/>
    </row>
    <row r="7" spans="2:26" ht="22.5" customHeight="1" x14ac:dyDescent="0.15">
      <c r="C7" s="306" t="s">
        <v>352</v>
      </c>
      <c r="E7" s="456"/>
      <c r="F7" s="457"/>
      <c r="G7" s="458"/>
      <c r="H7" s="307" t="s">
        <v>353</v>
      </c>
      <c r="I7" s="456"/>
      <c r="J7" s="457"/>
      <c r="K7" s="458"/>
      <c r="N7" s="306" t="s">
        <v>352</v>
      </c>
      <c r="P7" s="456">
        <v>45637</v>
      </c>
      <c r="Q7" s="457"/>
      <c r="R7" s="458"/>
      <c r="S7" s="307" t="s">
        <v>353</v>
      </c>
      <c r="T7" s="456">
        <v>45649</v>
      </c>
      <c r="U7" s="457"/>
      <c r="V7" s="458"/>
    </row>
    <row r="9" spans="2:26" ht="22.5" customHeight="1" x14ac:dyDescent="0.15">
      <c r="C9" s="306" t="s">
        <v>354</v>
      </c>
      <c r="N9" s="306" t="s">
        <v>354</v>
      </c>
    </row>
    <row r="10" spans="2:26" ht="22.5" customHeight="1" x14ac:dyDescent="0.15">
      <c r="D10" s="308" t="s">
        <v>355</v>
      </c>
      <c r="E10" s="461" t="s">
        <v>371</v>
      </c>
      <c r="F10" s="462"/>
      <c r="G10" s="462"/>
      <c r="H10" s="462"/>
      <c r="I10" s="463"/>
      <c r="O10" s="308" t="s">
        <v>355</v>
      </c>
      <c r="P10" s="461" t="s">
        <v>371</v>
      </c>
      <c r="Q10" s="462"/>
      <c r="R10" s="462"/>
      <c r="S10" s="462"/>
      <c r="T10" s="463"/>
    </row>
    <row r="13" spans="2:26" ht="22.5" customHeight="1" thickBot="1" x14ac:dyDescent="0.2"/>
    <row r="14" spans="2:26" ht="22.5" customHeight="1" x14ac:dyDescent="0.15">
      <c r="B14" s="289"/>
      <c r="C14" s="309"/>
      <c r="D14" s="310" t="s">
        <v>356</v>
      </c>
      <c r="E14" s="464" t="s">
        <v>561</v>
      </c>
      <c r="F14" s="464"/>
      <c r="G14" s="310" t="s">
        <v>357</v>
      </c>
      <c r="H14" s="465" t="s">
        <v>358</v>
      </c>
      <c r="I14" s="465"/>
      <c r="J14" s="466" t="s">
        <v>359</v>
      </c>
      <c r="K14" s="467"/>
      <c r="L14" s="289"/>
      <c r="M14" s="289"/>
      <c r="N14" s="309"/>
      <c r="O14" s="310" t="s">
        <v>356</v>
      </c>
      <c r="P14" s="464" t="s">
        <v>561</v>
      </c>
      <c r="Q14" s="464"/>
      <c r="R14" s="310" t="s">
        <v>357</v>
      </c>
      <c r="S14" s="468" t="s">
        <v>358</v>
      </c>
      <c r="T14" s="468"/>
      <c r="U14" s="469" t="s">
        <v>359</v>
      </c>
      <c r="V14" s="470"/>
      <c r="W14" s="289"/>
    </row>
    <row r="15" spans="2:26" ht="22.5" customHeight="1" x14ac:dyDescent="0.15">
      <c r="C15" s="311" t="s">
        <v>360</v>
      </c>
      <c r="D15" s="330">
        <f>'令和6年度　算出シート　'!CA46</f>
        <v>0</v>
      </c>
      <c r="E15" s="471">
        <f>'令和6年度　算出シート　'!E34</f>
        <v>0</v>
      </c>
      <c r="F15" s="471"/>
      <c r="G15" s="330">
        <f>H15/1000</f>
        <v>0</v>
      </c>
      <c r="H15" s="471">
        <f>'令和6年度　算出シート　'!H34</f>
        <v>0</v>
      </c>
      <c r="I15" s="471"/>
      <c r="J15" s="471">
        <f t="shared" ref="J15:J20" si="0">E15+H15</f>
        <v>0</v>
      </c>
      <c r="K15" s="472"/>
      <c r="N15" s="311" t="s">
        <v>360</v>
      </c>
      <c r="O15" s="312">
        <f>'令和6年度　算出シート　記入例'!CA46</f>
        <v>120</v>
      </c>
      <c r="P15" s="473">
        <f>'令和6年度　算出シート　記入例'!E34</f>
        <v>486000</v>
      </c>
      <c r="Q15" s="473"/>
      <c r="R15" s="312">
        <f>S15/1000</f>
        <v>120</v>
      </c>
      <c r="S15" s="471">
        <f>'令和6年度　算出シート　記入例'!H34</f>
        <v>120000</v>
      </c>
      <c r="T15" s="471"/>
      <c r="U15" s="471">
        <f t="shared" ref="U15:U20" si="1">P15+S15</f>
        <v>606000</v>
      </c>
      <c r="V15" s="472"/>
    </row>
    <row r="16" spans="2:26" s="289" customFormat="1" ht="22.5" customHeight="1" x14ac:dyDescent="0.15">
      <c r="B16" s="270"/>
      <c r="C16" s="313" t="s">
        <v>361</v>
      </c>
      <c r="D16" s="330">
        <f>'令和6年度　算出シート　'!CA47</f>
        <v>0</v>
      </c>
      <c r="E16" s="471">
        <f>'令和6年度　算出シート　'!E35</f>
        <v>0</v>
      </c>
      <c r="F16" s="471"/>
      <c r="G16" s="330">
        <f t="shared" ref="G16:G20" si="2">H16/1000</f>
        <v>0</v>
      </c>
      <c r="H16" s="471">
        <f>'令和6年度　算出シート　'!H35</f>
        <v>0</v>
      </c>
      <c r="I16" s="471"/>
      <c r="J16" s="471">
        <f t="shared" si="0"/>
        <v>0</v>
      </c>
      <c r="K16" s="472"/>
      <c r="L16" s="270"/>
      <c r="M16" s="270"/>
      <c r="N16" s="313" t="s">
        <v>361</v>
      </c>
      <c r="O16" s="312">
        <f>'令和6年度　算出シート　記入例'!CA47</f>
        <v>120</v>
      </c>
      <c r="P16" s="473">
        <f>'令和6年度　算出シート　記入例'!E35</f>
        <v>486000</v>
      </c>
      <c r="Q16" s="473"/>
      <c r="R16" s="312">
        <f t="shared" ref="R16:R20" si="3">S16/1000</f>
        <v>120</v>
      </c>
      <c r="S16" s="471">
        <f>'令和6年度　算出シート　記入例'!H35</f>
        <v>120000</v>
      </c>
      <c r="T16" s="471"/>
      <c r="U16" s="471">
        <f t="shared" si="1"/>
        <v>606000</v>
      </c>
      <c r="V16" s="472"/>
      <c r="W16" s="270"/>
      <c r="Z16" s="270"/>
    </row>
    <row r="17" spans="3:26" ht="22.5" customHeight="1" x14ac:dyDescent="0.15">
      <c r="C17" s="313" t="s">
        <v>362</v>
      </c>
      <c r="D17" s="330">
        <f>'令和6年度　算出シート　'!CA48</f>
        <v>0</v>
      </c>
      <c r="E17" s="471">
        <f>'令和6年度　算出シート　'!E36</f>
        <v>0</v>
      </c>
      <c r="F17" s="471"/>
      <c r="G17" s="330">
        <f t="shared" si="2"/>
        <v>0</v>
      </c>
      <c r="H17" s="471">
        <f>'令和6年度　算出シート　'!H36</f>
        <v>0</v>
      </c>
      <c r="I17" s="471"/>
      <c r="J17" s="471">
        <f t="shared" si="0"/>
        <v>0</v>
      </c>
      <c r="K17" s="472"/>
      <c r="N17" s="313" t="s">
        <v>362</v>
      </c>
      <c r="O17" s="312">
        <f>'令和6年度　算出シート　記入例'!CA48</f>
        <v>0</v>
      </c>
      <c r="P17" s="473">
        <f>'令和6年度　算出シート　記入例'!E36</f>
        <v>0</v>
      </c>
      <c r="Q17" s="473"/>
      <c r="R17" s="312">
        <f t="shared" si="3"/>
        <v>0</v>
      </c>
      <c r="S17" s="471">
        <f>'令和6年度　算出シート　記入例'!H36</f>
        <v>0</v>
      </c>
      <c r="T17" s="471"/>
      <c r="U17" s="471">
        <f t="shared" si="1"/>
        <v>0</v>
      </c>
      <c r="V17" s="472"/>
      <c r="Z17" s="289"/>
    </row>
    <row r="18" spans="3:26" ht="22.5" customHeight="1" x14ac:dyDescent="0.15">
      <c r="C18" s="313" t="s">
        <v>363</v>
      </c>
      <c r="D18" s="330">
        <f>'令和6年度　算出シート　'!CA49</f>
        <v>0</v>
      </c>
      <c r="E18" s="471">
        <f>'令和6年度　算出シート　'!E37</f>
        <v>0</v>
      </c>
      <c r="F18" s="471"/>
      <c r="G18" s="330">
        <f t="shared" si="2"/>
        <v>0</v>
      </c>
      <c r="H18" s="471">
        <f>'令和6年度　算出シート　'!H37</f>
        <v>0</v>
      </c>
      <c r="I18" s="471"/>
      <c r="J18" s="471">
        <f t="shared" si="0"/>
        <v>0</v>
      </c>
      <c r="K18" s="472"/>
      <c r="N18" s="313" t="s">
        <v>363</v>
      </c>
      <c r="O18" s="312">
        <f>'令和6年度　算出シート　記入例'!CA49</f>
        <v>0</v>
      </c>
      <c r="P18" s="473">
        <f>'令和6年度　算出シート　記入例'!E37</f>
        <v>0</v>
      </c>
      <c r="Q18" s="473"/>
      <c r="R18" s="312">
        <f t="shared" si="3"/>
        <v>0</v>
      </c>
      <c r="S18" s="471">
        <f>'令和6年度　算出シート　記入例'!H37</f>
        <v>0</v>
      </c>
      <c r="T18" s="471"/>
      <c r="U18" s="471">
        <f t="shared" si="1"/>
        <v>0</v>
      </c>
      <c r="V18" s="472"/>
    </row>
    <row r="19" spans="3:26" ht="22.5" customHeight="1" x14ac:dyDescent="0.15">
      <c r="C19" s="313" t="s">
        <v>364</v>
      </c>
      <c r="D19" s="330">
        <f>'令和6年度　算出シート　'!CA50</f>
        <v>0</v>
      </c>
      <c r="E19" s="471">
        <f>'令和6年度　算出シート　'!E38</f>
        <v>0</v>
      </c>
      <c r="F19" s="471"/>
      <c r="G19" s="330">
        <f t="shared" si="2"/>
        <v>0</v>
      </c>
      <c r="H19" s="471">
        <f>'令和6年度　算出シート　'!H38</f>
        <v>0</v>
      </c>
      <c r="I19" s="471"/>
      <c r="J19" s="471">
        <f t="shared" si="0"/>
        <v>0</v>
      </c>
      <c r="K19" s="472"/>
      <c r="N19" s="313" t="s">
        <v>364</v>
      </c>
      <c r="O19" s="312">
        <f>'令和6年度　算出シート　記入例'!CA50</f>
        <v>0</v>
      </c>
      <c r="P19" s="473">
        <f>'令和6年度　算出シート　記入例'!E38</f>
        <v>0</v>
      </c>
      <c r="Q19" s="473"/>
      <c r="R19" s="312">
        <f t="shared" si="3"/>
        <v>0</v>
      </c>
      <c r="S19" s="471">
        <f>'令和6年度　算出シート　記入例'!H38</f>
        <v>0</v>
      </c>
      <c r="T19" s="471"/>
      <c r="U19" s="471">
        <f t="shared" si="1"/>
        <v>0</v>
      </c>
      <c r="V19" s="472"/>
    </row>
    <row r="20" spans="3:26" ht="22.5" customHeight="1" x14ac:dyDescent="0.15">
      <c r="C20" s="313" t="s">
        <v>365</v>
      </c>
      <c r="D20" s="330">
        <f>'令和6年度　算出シート　'!CA51</f>
        <v>0</v>
      </c>
      <c r="E20" s="471">
        <f>'令和6年度　算出シート　'!E39</f>
        <v>0</v>
      </c>
      <c r="F20" s="471"/>
      <c r="G20" s="330">
        <f t="shared" si="2"/>
        <v>0</v>
      </c>
      <c r="H20" s="471">
        <f>'令和6年度　算出シート　'!H39</f>
        <v>0</v>
      </c>
      <c r="I20" s="471"/>
      <c r="J20" s="471">
        <f t="shared" si="0"/>
        <v>0</v>
      </c>
      <c r="K20" s="472"/>
      <c r="N20" s="313" t="s">
        <v>365</v>
      </c>
      <c r="O20" s="312">
        <f>'令和6年度　算出シート　記入例'!CA51</f>
        <v>0</v>
      </c>
      <c r="P20" s="473">
        <f>'令和6年度　算出シート　記入例'!E39</f>
        <v>0</v>
      </c>
      <c r="Q20" s="473"/>
      <c r="R20" s="312">
        <f t="shared" si="3"/>
        <v>0</v>
      </c>
      <c r="S20" s="471">
        <f>'令和6年度　算出シート　記入例'!H39</f>
        <v>0</v>
      </c>
      <c r="T20" s="471"/>
      <c r="U20" s="471">
        <f t="shared" si="1"/>
        <v>0</v>
      </c>
      <c r="V20" s="472"/>
    </row>
    <row r="21" spans="3:26" ht="22.5" customHeight="1" thickBot="1" x14ac:dyDescent="0.2">
      <c r="C21" s="314" t="s">
        <v>366</v>
      </c>
      <c r="D21" s="315">
        <f>SUM(D15:D20)</f>
        <v>0</v>
      </c>
      <c r="E21" s="474">
        <f>SUM(E15:F20)</f>
        <v>0</v>
      </c>
      <c r="F21" s="474"/>
      <c r="G21" s="315">
        <f>SUM(G15:G20)</f>
        <v>0</v>
      </c>
      <c r="H21" s="474">
        <f>SUM(H15:I20)</f>
        <v>0</v>
      </c>
      <c r="I21" s="474"/>
      <c r="J21" s="474">
        <f>SUM(J15:K20)</f>
        <v>0</v>
      </c>
      <c r="K21" s="475"/>
      <c r="N21" s="314" t="s">
        <v>366</v>
      </c>
      <c r="O21" s="315">
        <f>SUM(O15:O20)</f>
        <v>240</v>
      </c>
      <c r="P21" s="474">
        <f>SUM(P15:Q20)</f>
        <v>972000</v>
      </c>
      <c r="Q21" s="474"/>
      <c r="R21" s="315">
        <f>SUM(R15:R20)</f>
        <v>240</v>
      </c>
      <c r="S21" s="474">
        <f>SUM(S15:T20)</f>
        <v>240000</v>
      </c>
      <c r="T21" s="474"/>
      <c r="U21" s="474">
        <f>SUM(U15:V20)</f>
        <v>1212000</v>
      </c>
      <c r="V21" s="475"/>
    </row>
    <row r="22" spans="3:26" ht="22.5" customHeight="1" x14ac:dyDescent="0.15">
      <c r="C22" s="316"/>
      <c r="D22" s="317"/>
      <c r="E22" s="317"/>
      <c r="F22" s="318"/>
      <c r="G22" s="319"/>
      <c r="H22" s="316"/>
      <c r="I22" s="317"/>
      <c r="J22" s="317"/>
      <c r="K22" s="318"/>
      <c r="N22" s="316"/>
      <c r="O22" s="317"/>
      <c r="P22" s="317"/>
      <c r="Q22" s="318"/>
      <c r="R22" s="319"/>
      <c r="S22" s="316"/>
      <c r="T22" s="317"/>
      <c r="U22" s="317"/>
      <c r="V22" s="318"/>
    </row>
    <row r="23" spans="3:26" ht="22.5" customHeight="1" x14ac:dyDescent="0.15">
      <c r="C23" s="476" t="s">
        <v>367</v>
      </c>
      <c r="D23" s="476"/>
      <c r="E23" s="476"/>
      <c r="F23" s="476"/>
      <c r="G23" s="476"/>
      <c r="H23" s="316"/>
      <c r="I23" s="317"/>
      <c r="J23" s="317"/>
      <c r="K23" s="318"/>
      <c r="N23" s="476" t="s">
        <v>367</v>
      </c>
      <c r="O23" s="476"/>
      <c r="P23" s="476"/>
      <c r="Q23" s="476"/>
      <c r="R23" s="476"/>
      <c r="S23" s="316"/>
      <c r="T23" s="317"/>
      <c r="U23" s="317"/>
      <c r="V23" s="318"/>
    </row>
    <row r="24" spans="3:26" ht="22.5" customHeight="1" x14ac:dyDescent="0.15">
      <c r="C24" s="320"/>
      <c r="D24" s="317"/>
      <c r="E24" s="317"/>
      <c r="F24" s="318"/>
      <c r="G24" s="319"/>
      <c r="H24" s="321" t="s">
        <v>368</v>
      </c>
      <c r="I24" s="477">
        <f>E21</f>
        <v>0</v>
      </c>
      <c r="J24" s="478"/>
      <c r="K24" s="322" t="s">
        <v>369</v>
      </c>
      <c r="N24" s="320"/>
      <c r="O24" s="317"/>
      <c r="P24" s="317"/>
      <c r="Q24" s="318"/>
      <c r="R24" s="319"/>
      <c r="S24" s="321" t="s">
        <v>368</v>
      </c>
      <c r="T24" s="477">
        <f>P21</f>
        <v>972000</v>
      </c>
      <c r="U24" s="478"/>
      <c r="V24" s="322" t="s">
        <v>369</v>
      </c>
    </row>
    <row r="25" spans="3:26" ht="22.5" customHeight="1" thickBot="1" x14ac:dyDescent="0.2">
      <c r="C25" s="322"/>
      <c r="D25" s="322"/>
      <c r="E25" s="322"/>
      <c r="F25" s="322"/>
      <c r="G25" s="322"/>
      <c r="H25" s="323" t="s">
        <v>370</v>
      </c>
      <c r="I25" s="479">
        <f>H21</f>
        <v>0</v>
      </c>
      <c r="J25" s="480"/>
      <c r="K25" s="322"/>
      <c r="N25" s="322"/>
      <c r="O25" s="322"/>
      <c r="P25" s="322"/>
      <c r="Q25" s="322"/>
      <c r="R25" s="322"/>
      <c r="S25" s="323" t="s">
        <v>370</v>
      </c>
      <c r="T25" s="479">
        <f>S21</f>
        <v>240000</v>
      </c>
      <c r="U25" s="480"/>
      <c r="V25" s="322"/>
    </row>
    <row r="26" spans="3:26" ht="22.5" customHeight="1" thickBot="1" x14ac:dyDescent="0.2">
      <c r="H26" s="324" t="s">
        <v>141</v>
      </c>
      <c r="I26" s="481">
        <f>J21</f>
        <v>0</v>
      </c>
      <c r="J26" s="482"/>
      <c r="K26" s="322" t="s">
        <v>369</v>
      </c>
      <c r="S26" s="324" t="s">
        <v>141</v>
      </c>
      <c r="T26" s="481">
        <f>U21</f>
        <v>1212000</v>
      </c>
      <c r="U26" s="482"/>
      <c r="V26" s="322" t="s">
        <v>369</v>
      </c>
    </row>
    <row r="27" spans="3:26" ht="22.5" customHeight="1" x14ac:dyDescent="0.15">
      <c r="C27" s="325"/>
      <c r="D27" s="325"/>
      <c r="E27" s="325"/>
      <c r="F27" s="325"/>
      <c r="G27" s="325"/>
      <c r="H27" s="325"/>
      <c r="I27" s="325"/>
      <c r="J27" s="325"/>
      <c r="N27" s="325"/>
      <c r="O27" s="325"/>
      <c r="P27" s="325"/>
      <c r="Q27" s="325"/>
      <c r="R27" s="325"/>
      <c r="S27" s="325"/>
      <c r="T27" s="325"/>
      <c r="U27" s="325"/>
    </row>
    <row r="28" spans="3:26" ht="22.5" customHeight="1" x14ac:dyDescent="0.15">
      <c r="C28" s="326"/>
      <c r="D28" s="326"/>
      <c r="E28" s="326"/>
      <c r="F28" s="326"/>
      <c r="G28" s="326"/>
      <c r="H28" s="326"/>
      <c r="I28" s="326"/>
      <c r="J28" s="326"/>
      <c r="L28" s="322"/>
      <c r="N28" s="326"/>
      <c r="O28" s="326"/>
      <c r="P28" s="326"/>
      <c r="Q28" s="326"/>
      <c r="R28" s="326"/>
      <c r="S28" s="326"/>
      <c r="T28" s="326"/>
      <c r="U28" s="326"/>
      <c r="W28" s="322"/>
    </row>
    <row r="29" spans="3:26" ht="22.5" customHeight="1" x14ac:dyDescent="0.15">
      <c r="C29" s="322"/>
      <c r="D29" s="322"/>
      <c r="E29" s="322"/>
      <c r="F29" s="322"/>
      <c r="G29" s="322"/>
      <c r="H29" s="322"/>
      <c r="I29" s="322"/>
      <c r="J29" s="322"/>
      <c r="N29" s="322"/>
      <c r="O29" s="322"/>
      <c r="P29" s="322"/>
      <c r="Q29" s="322"/>
      <c r="R29" s="322"/>
      <c r="S29" s="322"/>
      <c r="T29" s="322"/>
      <c r="U29" s="322"/>
    </row>
    <row r="32" spans="3:26" ht="22.5" customHeight="1" x14ac:dyDescent="0.15">
      <c r="D32" s="275"/>
      <c r="E32" s="275"/>
      <c r="F32" s="275"/>
      <c r="G32" s="275"/>
      <c r="H32" s="275"/>
      <c r="I32" s="275"/>
      <c r="J32" s="275"/>
      <c r="O32" s="275"/>
      <c r="P32" s="275"/>
      <c r="Q32" s="275"/>
      <c r="R32" s="275"/>
      <c r="S32" s="275"/>
      <c r="T32" s="275"/>
      <c r="U32" s="275"/>
    </row>
    <row r="33" spans="6:23" ht="22.5" customHeight="1" x14ac:dyDescent="0.15">
      <c r="F33" s="453" t="s">
        <v>319</v>
      </c>
      <c r="G33" s="453"/>
      <c r="H33" s="454">
        <f>情報シート!C10</f>
        <v>0</v>
      </c>
      <c r="I33" s="454"/>
      <c r="J33" s="454"/>
      <c r="K33" s="454"/>
      <c r="L33" s="275"/>
      <c r="Q33" s="453" t="s">
        <v>319</v>
      </c>
      <c r="R33" s="453"/>
      <c r="S33" s="454" t="str">
        <f>情報シート!S10</f>
        <v>○●旅行株式会社</v>
      </c>
      <c r="T33" s="454"/>
      <c r="U33" s="454"/>
      <c r="V33" s="454"/>
      <c r="W33" s="275"/>
    </row>
    <row r="34" spans="6:23" ht="22.5" customHeight="1" x14ac:dyDescent="0.15">
      <c r="F34" s="453"/>
      <c r="G34" s="453"/>
      <c r="H34" s="454">
        <f>情報シート!C11</f>
        <v>0</v>
      </c>
      <c r="I34" s="454"/>
      <c r="J34" s="454"/>
      <c r="K34" s="454"/>
      <c r="Q34" s="453"/>
      <c r="R34" s="453"/>
      <c r="S34" s="454" t="str">
        <f>情報シート!S11</f>
        <v>長崎支店</v>
      </c>
      <c r="T34" s="454"/>
      <c r="U34" s="454"/>
      <c r="V34" s="454"/>
    </row>
    <row r="35" spans="6:23" ht="22.5" customHeight="1" x14ac:dyDescent="0.15">
      <c r="F35" s="483" t="s">
        <v>153</v>
      </c>
      <c r="G35" s="483"/>
      <c r="H35" s="454">
        <f>情報シート!C15</f>
        <v>0</v>
      </c>
      <c r="I35" s="454"/>
      <c r="J35" s="454"/>
      <c r="K35" s="454"/>
      <c r="Q35" s="483" t="s">
        <v>153</v>
      </c>
      <c r="R35" s="483"/>
      <c r="S35" s="454" t="str">
        <f>情報シート!S15</f>
        <v>長崎　次郎</v>
      </c>
      <c r="T35" s="454"/>
      <c r="U35" s="454"/>
      <c r="V35" s="454"/>
    </row>
    <row r="36" spans="6:23" ht="22.5" customHeight="1" x14ac:dyDescent="0.15">
      <c r="F36" s="483" t="s">
        <v>348</v>
      </c>
      <c r="G36" s="483"/>
      <c r="H36" s="454">
        <f>情報シート!C16</f>
        <v>0</v>
      </c>
      <c r="I36" s="454"/>
      <c r="J36" s="454"/>
      <c r="K36" s="454"/>
      <c r="Q36" s="483" t="s">
        <v>348</v>
      </c>
      <c r="R36" s="483"/>
      <c r="S36" s="454" t="str">
        <f>情報シート!S16</f>
        <v>095-8〇○-△□△○</v>
      </c>
      <c r="T36" s="454"/>
      <c r="U36" s="454"/>
      <c r="V36" s="454"/>
    </row>
    <row r="37" spans="6:23" ht="22.5" customHeight="1" x14ac:dyDescent="0.15">
      <c r="F37" s="483" t="s">
        <v>303</v>
      </c>
      <c r="G37" s="483"/>
      <c r="H37" s="454">
        <f>情報シート!C17</f>
        <v>0</v>
      </c>
      <c r="I37" s="454"/>
      <c r="J37" s="454"/>
      <c r="K37" s="454"/>
      <c r="Q37" s="483" t="s">
        <v>303</v>
      </c>
      <c r="R37" s="483"/>
      <c r="S37" s="454" t="str">
        <f>情報シート!S17</f>
        <v>aaabbbi@ngswwwooo.com</v>
      </c>
      <c r="T37" s="454"/>
      <c r="U37" s="454"/>
      <c r="V37" s="454"/>
    </row>
  </sheetData>
  <mergeCells count="85">
    <mergeCell ref="F37:G37"/>
    <mergeCell ref="H37:K37"/>
    <mergeCell ref="Q37:R37"/>
    <mergeCell ref="S37:V37"/>
    <mergeCell ref="F35:G35"/>
    <mergeCell ref="H35:K35"/>
    <mergeCell ref="Q35:R35"/>
    <mergeCell ref="S35:V35"/>
    <mergeCell ref="F36:G36"/>
    <mergeCell ref="H36:K36"/>
    <mergeCell ref="Q36:R36"/>
    <mergeCell ref="S36:V36"/>
    <mergeCell ref="I26:J26"/>
    <mergeCell ref="T26:U26"/>
    <mergeCell ref="F33:G34"/>
    <mergeCell ref="H33:K33"/>
    <mergeCell ref="Q33:R34"/>
    <mergeCell ref="S33:V33"/>
    <mergeCell ref="H34:K34"/>
    <mergeCell ref="S34:V34"/>
    <mergeCell ref="C23:G23"/>
    <mergeCell ref="N23:R23"/>
    <mergeCell ref="I24:J24"/>
    <mergeCell ref="T24:U24"/>
    <mergeCell ref="I25:J25"/>
    <mergeCell ref="T25:U25"/>
    <mergeCell ref="U21:V21"/>
    <mergeCell ref="E20:F20"/>
    <mergeCell ref="H20:I20"/>
    <mergeCell ref="J20:K20"/>
    <mergeCell ref="P20:Q20"/>
    <mergeCell ref="S20:T20"/>
    <mergeCell ref="U20:V20"/>
    <mergeCell ref="E21:F21"/>
    <mergeCell ref="H21:I21"/>
    <mergeCell ref="J21:K21"/>
    <mergeCell ref="P21:Q21"/>
    <mergeCell ref="S21:T21"/>
    <mergeCell ref="U19:V19"/>
    <mergeCell ref="E18:F18"/>
    <mergeCell ref="H18:I18"/>
    <mergeCell ref="J18:K18"/>
    <mergeCell ref="P18:Q18"/>
    <mergeCell ref="S18:T18"/>
    <mergeCell ref="U18:V18"/>
    <mergeCell ref="E19:F19"/>
    <mergeCell ref="H19:I19"/>
    <mergeCell ref="J19:K19"/>
    <mergeCell ref="P19:Q19"/>
    <mergeCell ref="S19:T19"/>
    <mergeCell ref="U17:V17"/>
    <mergeCell ref="E16:F16"/>
    <mergeCell ref="H16:I16"/>
    <mergeCell ref="J16:K16"/>
    <mergeCell ref="P16:Q16"/>
    <mergeCell ref="S16:T16"/>
    <mergeCell ref="U16:V16"/>
    <mergeCell ref="E17:F17"/>
    <mergeCell ref="H17:I17"/>
    <mergeCell ref="J17:K17"/>
    <mergeCell ref="P17:Q17"/>
    <mergeCell ref="S17:T17"/>
    <mergeCell ref="U14:V14"/>
    <mergeCell ref="E15:F15"/>
    <mergeCell ref="H15:I15"/>
    <mergeCell ref="J15:K15"/>
    <mergeCell ref="P15:Q15"/>
    <mergeCell ref="S15:T15"/>
    <mergeCell ref="U15:V15"/>
    <mergeCell ref="E10:I10"/>
    <mergeCell ref="P10:T10"/>
    <mergeCell ref="E14:F14"/>
    <mergeCell ref="H14:I14"/>
    <mergeCell ref="J14:K14"/>
    <mergeCell ref="P14:Q14"/>
    <mergeCell ref="S14:T14"/>
    <mergeCell ref="E7:G7"/>
    <mergeCell ref="I7:K7"/>
    <mergeCell ref="P7:R7"/>
    <mergeCell ref="T7:V7"/>
    <mergeCell ref="B1:L1"/>
    <mergeCell ref="M1:W1"/>
    <mergeCell ref="N3:O4"/>
    <mergeCell ref="E4:I4"/>
    <mergeCell ref="P4:T4"/>
  </mergeCells>
  <phoneticPr fontId="3"/>
  <pageMargins left="0.68" right="0.48" top="0.64" bottom="0.42" header="0.31496062992125984" footer="0.31496062992125984"/>
  <pageSetup paperSize="9" orientation="portrait" cellComments="asDisplayed"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05D29-2690-43D1-8811-906FC8E7DAE3}">
  <dimension ref="A1:CW206"/>
  <sheetViews>
    <sheetView zoomScale="90" zoomScaleNormal="90" zoomScaleSheetLayoutView="80" zoomScalePageLayoutView="80" workbookViewId="0">
      <selection activeCell="S34" sqref="S34"/>
    </sheetView>
  </sheetViews>
  <sheetFormatPr defaultColWidth="5" defaultRowHeight="16.5" customHeight="1" outlineLevelCol="1" x14ac:dyDescent="0.15"/>
  <cols>
    <col min="1" max="1" width="1.375" style="20" customWidth="1"/>
    <col min="2" max="13" width="5" style="20"/>
    <col min="14" max="15" width="2.75" style="20" customWidth="1"/>
    <col min="16" max="17" width="5" style="20"/>
    <col min="18" max="18" width="5" style="18"/>
    <col min="19" max="19" width="5" style="22"/>
    <col min="20" max="22" width="5" style="20"/>
    <col min="23" max="24" width="5" style="22"/>
    <col min="25" max="27" width="5" style="20"/>
    <col min="28" max="28" width="5" style="22"/>
    <col min="29" max="31" width="5" style="20"/>
    <col min="32" max="32" width="5" style="22"/>
    <col min="33" max="35" width="5" style="20"/>
    <col min="36" max="36" width="5" style="22"/>
    <col min="37" max="39" width="5" style="20"/>
    <col min="40" max="40" width="5" style="22"/>
    <col min="41" max="52" width="5" style="20"/>
    <col min="53" max="54" width="8.25" style="14" customWidth="1"/>
    <col min="55" max="55" width="10" style="14" customWidth="1"/>
    <col min="56" max="58" width="10" style="29" hidden="1" customWidth="1" outlineLevel="1"/>
    <col min="59" max="68" width="10" style="23" hidden="1" customWidth="1" outlineLevel="1"/>
    <col min="69" max="69" width="11.75" style="23" hidden="1" customWidth="1" outlineLevel="1"/>
    <col min="70" max="70" width="10" style="23" hidden="1" customWidth="1" outlineLevel="1"/>
    <col min="71" max="72" width="10" style="24" hidden="1" customWidth="1" outlineLevel="1"/>
    <col min="73" max="74" width="11" style="24" hidden="1" customWidth="1" outlineLevel="1"/>
    <col min="75" max="77" width="11" style="25" hidden="1" customWidth="1" outlineLevel="1"/>
    <col min="78" max="79" width="11" style="23" hidden="1" customWidth="1" outlineLevel="1"/>
    <col min="80" max="80" width="11" style="25" hidden="1" customWidth="1" outlineLevel="1"/>
    <col min="81" max="81" width="10" style="23" hidden="1" customWidth="1" outlineLevel="1"/>
    <col min="82" max="82" width="11" style="23" hidden="1" customWidth="1" outlineLevel="1"/>
    <col min="83" max="84" width="10" style="14" hidden="1" customWidth="1" outlineLevel="1"/>
    <col min="85" max="86" width="9.625" style="14" hidden="1" customWidth="1" outlineLevel="1"/>
    <col min="87" max="87" width="7.75" style="15" hidden="1" customWidth="1" outlineLevel="1"/>
    <col min="88" max="88" width="11.5" style="16" hidden="1" customWidth="1" outlineLevel="1"/>
    <col min="89" max="89" width="9.25" style="14" hidden="1" customWidth="1" outlineLevel="1"/>
    <col min="90" max="90" width="15.75" style="15" hidden="1" customWidth="1" outlineLevel="1"/>
    <col min="91" max="91" width="15.5" style="15" hidden="1" customWidth="1" outlineLevel="1"/>
    <col min="92" max="93" width="17.125" style="15" hidden="1" customWidth="1" outlineLevel="1"/>
    <col min="94" max="94" width="9.25" style="15" hidden="1" customWidth="1" outlineLevel="1"/>
    <col min="95" max="95" width="14.375" style="15" hidden="1" customWidth="1" outlineLevel="1"/>
    <col min="96" max="96" width="10.875" style="15" hidden="1" customWidth="1" outlineLevel="1"/>
    <col min="97" max="97" width="13.75" style="20" hidden="1" customWidth="1" outlineLevel="1"/>
    <col min="98" max="98" width="11.5" style="20" hidden="1" customWidth="1" outlineLevel="1"/>
    <col min="99" max="99" width="5" style="20" collapsed="1"/>
    <col min="100" max="108" width="8.25" style="20" customWidth="1"/>
    <col min="109" max="16384" width="5" style="20"/>
  </cols>
  <sheetData>
    <row r="1" spans="2:99" s="6" customFormat="1" ht="16.5" customHeight="1" thickBot="1" x14ac:dyDescent="0.2">
      <c r="B1" s="498" t="s">
        <v>114</v>
      </c>
      <c r="C1" s="498"/>
      <c r="D1" s="498"/>
      <c r="E1" s="498"/>
      <c r="F1" s="498"/>
      <c r="G1" s="498"/>
      <c r="H1" s="498"/>
      <c r="I1" s="498"/>
      <c r="J1" s="498"/>
      <c r="K1" s="498"/>
      <c r="L1" s="498"/>
      <c r="M1" s="498"/>
      <c r="N1" s="498"/>
      <c r="O1" s="498"/>
      <c r="P1" s="498"/>
      <c r="Q1" s="498"/>
      <c r="R1" s="498"/>
      <c r="S1" s="498"/>
      <c r="T1" s="498"/>
      <c r="U1" s="790" t="s">
        <v>1</v>
      </c>
      <c r="V1" s="791"/>
      <c r="W1" s="791"/>
      <c r="X1" s="791"/>
      <c r="Y1" s="791"/>
      <c r="Z1" s="792"/>
      <c r="AA1" s="200"/>
      <c r="AB1" s="200"/>
      <c r="AC1" s="200"/>
      <c r="AD1" s="200"/>
      <c r="AE1" s="200"/>
      <c r="AF1" s="200"/>
      <c r="AG1" s="200"/>
      <c r="AH1" s="200"/>
      <c r="AI1" s="200"/>
      <c r="AJ1" s="200"/>
      <c r="AK1" s="200"/>
      <c r="AL1" s="200"/>
      <c r="AM1" s="200"/>
      <c r="AN1" s="200"/>
      <c r="AO1" s="200"/>
      <c r="AP1" s="200"/>
      <c r="AQ1" s="200"/>
      <c r="AR1" s="200"/>
      <c r="AS1" s="200"/>
      <c r="AT1" s="200"/>
      <c r="AU1" s="187"/>
      <c r="AV1" s="187"/>
      <c r="AW1" s="200"/>
      <c r="AX1" s="200"/>
      <c r="BD1" s="8"/>
      <c r="BE1" s="8"/>
      <c r="BF1" s="8"/>
      <c r="BG1" s="9"/>
      <c r="BH1" s="9"/>
      <c r="BI1" s="9"/>
      <c r="BJ1" s="9"/>
      <c r="BK1" s="9"/>
      <c r="BL1" s="9"/>
      <c r="BM1" s="9"/>
      <c r="BN1" s="9"/>
      <c r="BO1" s="9"/>
      <c r="BP1" s="9"/>
      <c r="BQ1" s="9"/>
      <c r="BR1" s="9"/>
      <c r="BS1" s="10"/>
      <c r="BT1" s="10"/>
      <c r="BU1" s="11"/>
      <c r="BV1" s="10"/>
      <c r="BW1" s="12"/>
      <c r="BX1" s="12"/>
      <c r="BY1" s="12"/>
      <c r="BZ1" s="9"/>
      <c r="CA1" s="9"/>
      <c r="CB1" s="12"/>
      <c r="CC1" s="9"/>
      <c r="CD1" s="13"/>
      <c r="CE1" s="14"/>
      <c r="CF1" s="14"/>
      <c r="CG1" s="14"/>
      <c r="CH1" s="14"/>
      <c r="CI1" s="15"/>
      <c r="CJ1" s="16"/>
      <c r="CK1" s="14"/>
      <c r="CL1" s="15"/>
      <c r="CM1" s="15"/>
      <c r="CN1" s="15"/>
      <c r="CO1" s="15"/>
      <c r="CP1" s="15"/>
      <c r="CQ1" s="15"/>
      <c r="CR1" s="15"/>
    </row>
    <row r="2" spans="2:99" s="6" customFormat="1" ht="15.75" customHeight="1" x14ac:dyDescent="0.15">
      <c r="B2" s="498"/>
      <c r="C2" s="498"/>
      <c r="D2" s="498"/>
      <c r="E2" s="498"/>
      <c r="F2" s="498"/>
      <c r="G2" s="498"/>
      <c r="H2" s="498"/>
      <c r="I2" s="498"/>
      <c r="J2" s="498"/>
      <c r="K2" s="498"/>
      <c r="L2" s="498"/>
      <c r="M2" s="498"/>
      <c r="N2" s="498"/>
      <c r="O2" s="498"/>
      <c r="P2" s="498"/>
      <c r="Q2" s="498"/>
      <c r="R2" s="498"/>
      <c r="S2" s="498"/>
      <c r="T2" s="498"/>
      <c r="U2" s="793"/>
      <c r="V2" s="794"/>
      <c r="W2" s="794"/>
      <c r="X2" s="794"/>
      <c r="Y2" s="794"/>
      <c r="Z2" s="795"/>
      <c r="AA2" s="200"/>
      <c r="AB2" s="772" t="s">
        <v>0</v>
      </c>
      <c r="AC2" s="773"/>
      <c r="AD2" s="748" t="s">
        <v>164</v>
      </c>
      <c r="AE2" s="749"/>
      <c r="AF2" s="750"/>
      <c r="AG2" s="200"/>
      <c r="AH2" s="200"/>
      <c r="AI2" s="200"/>
      <c r="AJ2" s="772" t="s">
        <v>116</v>
      </c>
      <c r="AK2" s="773"/>
      <c r="AL2" s="490"/>
      <c r="AM2" s="491"/>
      <c r="AN2" s="494"/>
      <c r="AO2" s="495"/>
      <c r="AP2" s="200"/>
      <c r="AQ2" s="200"/>
      <c r="AR2" s="200"/>
      <c r="AS2" s="200"/>
      <c r="AT2" s="200"/>
      <c r="AU2" s="200"/>
      <c r="AV2" s="200"/>
      <c r="AW2" s="200"/>
      <c r="AX2" s="200"/>
      <c r="BG2" s="18"/>
      <c r="BH2" s="18"/>
      <c r="BI2" s="9"/>
      <c r="BJ2" s="9"/>
      <c r="BK2" s="9"/>
      <c r="BL2" s="9"/>
      <c r="BM2" s="9"/>
      <c r="BN2" s="9"/>
      <c r="BO2" s="9"/>
      <c r="BP2" s="9"/>
      <c r="BQ2" s="9"/>
      <c r="BR2" s="9"/>
      <c r="BS2" s="10"/>
      <c r="BT2" s="10"/>
      <c r="BU2" s="11"/>
      <c r="BV2" s="10"/>
      <c r="BW2" s="12"/>
      <c r="BX2" s="12"/>
      <c r="BY2" s="12"/>
      <c r="BZ2" s="9"/>
      <c r="CA2" s="9"/>
      <c r="CB2" s="12"/>
      <c r="CC2" s="9"/>
      <c r="CD2" s="13"/>
      <c r="CE2" s="14"/>
      <c r="CF2" s="14"/>
      <c r="CG2" s="14"/>
      <c r="CH2" s="14"/>
      <c r="CI2" s="15"/>
      <c r="CJ2" s="16"/>
      <c r="CK2" s="14"/>
      <c r="CL2" s="15"/>
      <c r="CM2" s="15"/>
      <c r="CN2" s="15"/>
      <c r="CO2" s="15"/>
      <c r="CP2" s="15"/>
      <c r="CQ2" s="15"/>
      <c r="CR2" s="15"/>
    </row>
    <row r="3" spans="2:99" s="6" customFormat="1" ht="16.5" customHeight="1" thickBot="1" x14ac:dyDescent="0.2">
      <c r="B3" s="499"/>
      <c r="C3" s="499"/>
      <c r="D3" s="499"/>
      <c r="E3" s="499"/>
      <c r="F3" s="499"/>
      <c r="G3" s="499"/>
      <c r="H3" s="499"/>
      <c r="I3" s="499"/>
      <c r="J3" s="499"/>
      <c r="K3" s="499"/>
      <c r="L3" s="499"/>
      <c r="M3" s="499"/>
      <c r="N3" s="499"/>
      <c r="O3" s="499"/>
      <c r="P3" s="499"/>
      <c r="Q3" s="499"/>
      <c r="R3" s="499"/>
      <c r="S3" s="499"/>
      <c r="T3" s="499"/>
      <c r="U3" s="796"/>
      <c r="V3" s="797"/>
      <c r="W3" s="797"/>
      <c r="X3" s="797"/>
      <c r="Y3" s="797"/>
      <c r="Z3" s="798"/>
      <c r="AA3" s="200"/>
      <c r="AB3" s="774"/>
      <c r="AC3" s="775"/>
      <c r="AD3" s="751"/>
      <c r="AE3" s="752"/>
      <c r="AF3" s="753"/>
      <c r="AG3" s="200"/>
      <c r="AH3" s="200"/>
      <c r="AI3" s="200"/>
      <c r="AJ3" s="774"/>
      <c r="AK3" s="775"/>
      <c r="AL3" s="492"/>
      <c r="AM3" s="493"/>
      <c r="AN3" s="496"/>
      <c r="AO3" s="497"/>
      <c r="AP3" s="201" t="str">
        <f>IF(AL2="実績","月","")</f>
        <v/>
      </c>
      <c r="AQ3" s="200"/>
      <c r="AR3" s="200"/>
      <c r="AS3" s="200"/>
      <c r="AT3" s="200"/>
      <c r="AU3" s="198"/>
      <c r="AV3" s="199"/>
      <c r="AW3" s="187"/>
      <c r="AX3" s="187"/>
      <c r="BD3" s="19"/>
      <c r="BG3" s="18"/>
      <c r="BH3" s="18"/>
      <c r="BI3" s="9"/>
      <c r="BJ3" s="9"/>
      <c r="BK3" s="9"/>
      <c r="BL3" s="9"/>
      <c r="BM3" s="9"/>
      <c r="BN3" s="9"/>
      <c r="BO3" s="9"/>
      <c r="BP3" s="9"/>
      <c r="BQ3" s="9"/>
      <c r="BR3" s="9"/>
      <c r="BS3" s="10"/>
      <c r="BT3" s="10"/>
      <c r="BU3" s="11"/>
      <c r="BV3" s="10"/>
      <c r="BW3" s="12"/>
      <c r="BX3" s="12"/>
      <c r="BY3" s="12"/>
      <c r="BZ3" s="9"/>
      <c r="CA3" s="9"/>
      <c r="CB3" s="12"/>
      <c r="CC3" s="9"/>
      <c r="CD3" s="13"/>
      <c r="CE3" s="14"/>
      <c r="CF3" s="14"/>
      <c r="CG3" s="14"/>
      <c r="CH3" s="14"/>
      <c r="CI3" s="15"/>
      <c r="CJ3" s="16"/>
      <c r="CK3" s="14"/>
      <c r="CL3" s="15"/>
      <c r="CM3" s="15"/>
      <c r="CN3" s="15"/>
      <c r="CO3" s="15"/>
      <c r="CP3" s="15"/>
      <c r="CQ3" s="15"/>
      <c r="CR3" s="15"/>
    </row>
    <row r="4" spans="2:99" ht="15.75" customHeight="1" x14ac:dyDescent="0.15">
      <c r="B4" s="184"/>
      <c r="C4" s="184"/>
      <c r="D4" s="184"/>
      <c r="E4" s="184"/>
      <c r="F4" s="184"/>
      <c r="G4" s="184"/>
      <c r="H4" s="184"/>
      <c r="I4" s="184"/>
      <c r="J4" s="184"/>
      <c r="K4" s="184"/>
      <c r="L4" s="184"/>
      <c r="M4" s="184"/>
      <c r="N4" s="184"/>
      <c r="O4" s="184"/>
      <c r="P4" s="184"/>
      <c r="Q4" s="184"/>
      <c r="R4" s="190"/>
      <c r="S4" s="191"/>
      <c r="T4" s="184"/>
      <c r="U4" s="184"/>
      <c r="V4" s="184"/>
      <c r="W4" s="191"/>
      <c r="X4" s="191"/>
      <c r="Y4" s="184"/>
      <c r="Z4" s="184"/>
      <c r="AA4" s="184"/>
      <c r="AB4" s="192" t="s">
        <v>167</v>
      </c>
      <c r="AC4" s="193"/>
      <c r="AD4" s="193"/>
      <c r="AE4" s="193"/>
      <c r="AF4" s="193"/>
      <c r="AG4" s="184"/>
      <c r="AH4" s="184"/>
      <c r="AI4" s="194"/>
      <c r="AJ4" s="195" t="s">
        <v>168</v>
      </c>
      <c r="AK4" s="196"/>
      <c r="AL4" s="194"/>
      <c r="AM4" s="194"/>
      <c r="AN4" s="197"/>
      <c r="AO4" s="197"/>
      <c r="AP4" s="184"/>
      <c r="AQ4" s="184"/>
      <c r="AR4" s="184"/>
      <c r="AS4" s="187"/>
      <c r="AT4" s="187"/>
      <c r="AU4" s="198"/>
      <c r="AV4" s="199"/>
      <c r="AW4" s="187"/>
      <c r="AX4" s="187"/>
      <c r="BC4" s="20"/>
      <c r="BD4" s="7"/>
      <c r="BE4" s="20"/>
      <c r="BF4" s="20"/>
      <c r="BG4" s="22"/>
      <c r="BH4" s="22"/>
      <c r="CN4" s="16"/>
      <c r="CO4" s="16"/>
      <c r="CP4" s="14"/>
    </row>
    <row r="5" spans="2:99" ht="4.5" customHeight="1" thickBot="1" x14ac:dyDescent="0.2">
      <c r="AD5" s="166"/>
      <c r="AE5" s="166"/>
      <c r="AF5" s="167"/>
      <c r="AG5" s="166"/>
      <c r="AH5" s="166"/>
      <c r="AI5" s="166"/>
      <c r="AJ5" s="167"/>
      <c r="AK5" s="166"/>
      <c r="AL5" s="166"/>
      <c r="AM5" s="166"/>
      <c r="AN5" s="167"/>
      <c r="AO5" s="166"/>
      <c r="AP5" s="166"/>
      <c r="AQ5" s="166"/>
      <c r="AR5" s="166"/>
      <c r="BC5" s="20"/>
      <c r="BD5" s="27"/>
      <c r="BE5" s="27"/>
      <c r="BF5" s="27"/>
      <c r="BG5" s="24"/>
      <c r="BH5" s="24"/>
      <c r="BI5" s="24"/>
      <c r="BJ5" s="24"/>
      <c r="BK5" s="24"/>
      <c r="BL5" s="24"/>
      <c r="BM5" s="24"/>
      <c r="BN5" s="24"/>
      <c r="BO5" s="24"/>
      <c r="BP5" s="24"/>
      <c r="BQ5" s="24"/>
      <c r="BR5" s="24"/>
      <c r="BZ5" s="24"/>
      <c r="CA5" s="24"/>
      <c r="CC5" s="24"/>
      <c r="CD5" s="24"/>
      <c r="CU5" s="26"/>
    </row>
    <row r="6" spans="2:99" ht="16.5" customHeight="1" x14ac:dyDescent="0.15">
      <c r="B6" s="754" t="s">
        <v>148</v>
      </c>
      <c r="C6" s="755"/>
      <c r="D6" s="760"/>
      <c r="E6" s="760"/>
      <c r="F6" s="760"/>
      <c r="G6" s="760"/>
      <c r="H6" s="760"/>
      <c r="I6" s="760"/>
      <c r="J6" s="760"/>
      <c r="K6" s="760"/>
      <c r="L6" s="760"/>
      <c r="M6" s="761"/>
      <c r="N6" s="189"/>
      <c r="O6" s="189"/>
      <c r="P6" s="525" t="s">
        <v>165</v>
      </c>
      <c r="Q6" s="526"/>
      <c r="R6" s="531" t="s">
        <v>9</v>
      </c>
      <c r="S6" s="531"/>
      <c r="T6" s="532"/>
      <c r="U6" s="500">
        <v>1</v>
      </c>
      <c r="V6" s="501"/>
      <c r="W6" s="501"/>
      <c r="X6" s="501"/>
      <c r="Y6" s="501"/>
      <c r="Z6" s="502"/>
      <c r="AA6" s="500">
        <v>2</v>
      </c>
      <c r="AB6" s="501"/>
      <c r="AC6" s="501"/>
      <c r="AD6" s="501"/>
      <c r="AE6" s="501"/>
      <c r="AF6" s="502"/>
      <c r="AG6" s="500">
        <v>3</v>
      </c>
      <c r="AH6" s="501"/>
      <c r="AI6" s="501"/>
      <c r="AJ6" s="501"/>
      <c r="AK6" s="501"/>
      <c r="AL6" s="502"/>
      <c r="AM6" s="500">
        <v>4</v>
      </c>
      <c r="AN6" s="501"/>
      <c r="AO6" s="501"/>
      <c r="AP6" s="501"/>
      <c r="AQ6" s="501"/>
      <c r="AR6" s="502"/>
      <c r="AS6" s="500">
        <v>5</v>
      </c>
      <c r="AT6" s="501"/>
      <c r="AU6" s="501"/>
      <c r="AV6" s="501"/>
      <c r="AW6" s="501"/>
      <c r="AX6" s="502"/>
      <c r="BC6" s="20"/>
      <c r="BD6" s="27"/>
      <c r="BE6" s="27"/>
      <c r="BF6" s="27"/>
      <c r="BG6" s="24"/>
      <c r="BH6" s="24"/>
      <c r="BI6" s="24"/>
      <c r="BJ6" s="24"/>
      <c r="BK6" s="24"/>
      <c r="BL6" s="24"/>
      <c r="BM6" s="24"/>
      <c r="BN6" s="24"/>
      <c r="BO6" s="24"/>
      <c r="BP6" s="24"/>
      <c r="BQ6" s="24"/>
      <c r="BR6" s="24"/>
      <c r="BZ6" s="24"/>
      <c r="CA6" s="24"/>
      <c r="CC6" s="24"/>
      <c r="CD6" s="24"/>
      <c r="CU6" s="26"/>
    </row>
    <row r="7" spans="2:99" ht="16.5" customHeight="1" x14ac:dyDescent="0.15">
      <c r="B7" s="756"/>
      <c r="C7" s="757"/>
      <c r="D7" s="762"/>
      <c r="E7" s="762"/>
      <c r="F7" s="762"/>
      <c r="G7" s="762"/>
      <c r="H7" s="762"/>
      <c r="I7" s="762"/>
      <c r="J7" s="762"/>
      <c r="K7" s="762"/>
      <c r="L7" s="762"/>
      <c r="M7" s="763"/>
      <c r="N7" s="189"/>
      <c r="O7" s="189"/>
      <c r="P7" s="527"/>
      <c r="Q7" s="528"/>
      <c r="R7" s="528" t="s">
        <v>117</v>
      </c>
      <c r="S7" s="528"/>
      <c r="T7" s="533"/>
      <c r="U7" s="520"/>
      <c r="V7" s="503"/>
      <c r="W7" s="503"/>
      <c r="X7" s="503"/>
      <c r="Y7" s="503"/>
      <c r="Z7" s="504"/>
      <c r="AA7" s="517"/>
      <c r="AB7" s="503"/>
      <c r="AC7" s="503"/>
      <c r="AD7" s="503"/>
      <c r="AE7" s="503"/>
      <c r="AF7" s="504"/>
      <c r="AG7" s="517"/>
      <c r="AH7" s="503"/>
      <c r="AI7" s="503"/>
      <c r="AJ7" s="503"/>
      <c r="AK7" s="503"/>
      <c r="AL7" s="504"/>
      <c r="AM7" s="517"/>
      <c r="AN7" s="503"/>
      <c r="AO7" s="503"/>
      <c r="AP7" s="503"/>
      <c r="AQ7" s="503"/>
      <c r="AR7" s="504"/>
      <c r="AS7" s="517"/>
      <c r="AT7" s="503"/>
      <c r="AU7" s="503"/>
      <c r="AV7" s="503"/>
      <c r="AW7" s="503"/>
      <c r="AX7" s="504"/>
      <c r="AZ7" s="26"/>
      <c r="BC7" s="20"/>
      <c r="BD7" s="27"/>
      <c r="BE7" s="27"/>
      <c r="BF7" s="27"/>
      <c r="BG7" s="24"/>
      <c r="BH7" s="24"/>
      <c r="BI7" s="24"/>
      <c r="BJ7" s="24"/>
      <c r="BK7" s="24"/>
      <c r="BL7" s="24"/>
      <c r="BM7" s="24"/>
      <c r="BN7" s="24"/>
      <c r="BO7" s="24"/>
      <c r="BP7" s="24"/>
      <c r="BQ7" s="24"/>
      <c r="BR7" s="24"/>
      <c r="BZ7" s="24"/>
      <c r="CA7" s="24"/>
      <c r="CC7" s="24"/>
      <c r="CD7" s="24"/>
      <c r="CU7" s="26"/>
    </row>
    <row r="8" spans="2:99" ht="16.5" customHeight="1" thickBot="1" x14ac:dyDescent="0.2">
      <c r="B8" s="758"/>
      <c r="C8" s="759"/>
      <c r="D8" s="764"/>
      <c r="E8" s="764"/>
      <c r="F8" s="764"/>
      <c r="G8" s="764"/>
      <c r="H8" s="764"/>
      <c r="I8" s="764"/>
      <c r="J8" s="764"/>
      <c r="K8" s="764"/>
      <c r="L8" s="764"/>
      <c r="M8" s="765"/>
      <c r="N8" s="187"/>
      <c r="O8" s="187"/>
      <c r="P8" s="527"/>
      <c r="Q8" s="528"/>
      <c r="R8" s="528" t="s">
        <v>166</v>
      </c>
      <c r="S8" s="528"/>
      <c r="T8" s="533"/>
      <c r="U8" s="519"/>
      <c r="V8" s="503"/>
      <c r="W8" s="503"/>
      <c r="X8" s="503"/>
      <c r="Y8" s="503"/>
      <c r="Z8" s="504"/>
      <c r="AA8" s="517"/>
      <c r="AB8" s="503"/>
      <c r="AC8" s="503"/>
      <c r="AD8" s="503"/>
      <c r="AE8" s="503"/>
      <c r="AF8" s="504"/>
      <c r="AG8" s="517"/>
      <c r="AH8" s="503"/>
      <c r="AI8" s="503"/>
      <c r="AJ8" s="503"/>
      <c r="AK8" s="503"/>
      <c r="AL8" s="504"/>
      <c r="AM8" s="517"/>
      <c r="AN8" s="503"/>
      <c r="AO8" s="503"/>
      <c r="AP8" s="503"/>
      <c r="AQ8" s="503"/>
      <c r="AR8" s="504"/>
      <c r="AS8" s="517"/>
      <c r="AT8" s="503"/>
      <c r="AU8" s="503"/>
      <c r="AV8" s="503"/>
      <c r="AW8" s="503"/>
      <c r="AX8" s="504"/>
      <c r="AZ8" s="26"/>
      <c r="BC8" s="20"/>
      <c r="BD8" s="27"/>
      <c r="BE8" s="27"/>
      <c r="BF8" s="27"/>
      <c r="BG8" s="24"/>
      <c r="BH8" s="24"/>
      <c r="BI8" s="24"/>
      <c r="BJ8" s="24"/>
      <c r="BK8" s="24"/>
      <c r="BL8" s="24"/>
      <c r="BM8" s="24"/>
      <c r="BN8" s="24"/>
      <c r="BO8" s="24"/>
      <c r="BP8" s="24"/>
      <c r="BQ8" s="24"/>
      <c r="BR8" s="24"/>
      <c r="BZ8" s="24"/>
      <c r="CA8" s="24"/>
      <c r="CC8" s="24"/>
      <c r="CD8" s="24"/>
      <c r="CU8" s="26"/>
    </row>
    <row r="9" spans="2:99" ht="16.5" customHeight="1" thickBot="1" x14ac:dyDescent="0.2">
      <c r="B9" s="185" t="s">
        <v>149</v>
      </c>
      <c r="C9" s="188"/>
      <c r="D9" s="188"/>
      <c r="E9" s="188"/>
      <c r="F9" s="188"/>
      <c r="G9" s="188"/>
      <c r="H9" s="188"/>
      <c r="I9" s="188"/>
      <c r="J9" s="188"/>
      <c r="K9" s="188"/>
      <c r="L9" s="188"/>
      <c r="M9" s="188"/>
      <c r="N9" s="189"/>
      <c r="O9" s="189"/>
      <c r="P9" s="527"/>
      <c r="Q9" s="528"/>
      <c r="R9" s="528"/>
      <c r="S9" s="528"/>
      <c r="T9" s="533"/>
      <c r="U9" s="520"/>
      <c r="V9" s="503"/>
      <c r="W9" s="503"/>
      <c r="X9" s="503"/>
      <c r="Y9" s="503"/>
      <c r="Z9" s="504"/>
      <c r="AA9" s="517"/>
      <c r="AB9" s="503"/>
      <c r="AC9" s="503"/>
      <c r="AD9" s="503"/>
      <c r="AE9" s="503"/>
      <c r="AF9" s="504"/>
      <c r="AG9" s="517"/>
      <c r="AH9" s="503"/>
      <c r="AI9" s="503"/>
      <c r="AJ9" s="503"/>
      <c r="AK9" s="503"/>
      <c r="AL9" s="504"/>
      <c r="AM9" s="517"/>
      <c r="AN9" s="503"/>
      <c r="AO9" s="503"/>
      <c r="AP9" s="503"/>
      <c r="AQ9" s="503"/>
      <c r="AR9" s="504"/>
      <c r="AS9" s="517"/>
      <c r="AT9" s="503"/>
      <c r="AU9" s="503"/>
      <c r="AV9" s="503"/>
      <c r="AW9" s="503"/>
      <c r="AX9" s="504"/>
      <c r="AZ9" s="26"/>
      <c r="BA9" s="21"/>
      <c r="BB9" s="21"/>
      <c r="BC9" s="20"/>
      <c r="BD9" s="27"/>
      <c r="BE9" s="27"/>
      <c r="BF9" s="27"/>
      <c r="BG9" s="24"/>
      <c r="BH9" s="24"/>
      <c r="BI9" s="24"/>
      <c r="BJ9" s="24"/>
      <c r="BK9" s="24"/>
      <c r="BL9" s="24"/>
      <c r="BM9" s="24"/>
      <c r="BN9" s="24"/>
      <c r="BO9" s="24"/>
      <c r="BP9" s="24"/>
      <c r="BQ9" s="24"/>
      <c r="BR9" s="24"/>
      <c r="BZ9" s="24"/>
      <c r="CA9" s="24"/>
      <c r="CC9" s="24"/>
      <c r="CD9" s="24"/>
      <c r="CU9" s="26"/>
    </row>
    <row r="10" spans="2:99" ht="16.5" customHeight="1" thickBot="1" x14ac:dyDescent="0.2">
      <c r="B10" s="729" t="s">
        <v>55</v>
      </c>
      <c r="C10" s="730"/>
      <c r="D10" s="735"/>
      <c r="E10" s="735"/>
      <c r="F10" s="735"/>
      <c r="G10" s="735"/>
      <c r="H10" s="730" t="s">
        <v>150</v>
      </c>
      <c r="I10" s="730"/>
      <c r="J10" s="735"/>
      <c r="K10" s="735"/>
      <c r="L10" s="735"/>
      <c r="M10" s="738"/>
      <c r="N10" s="189"/>
      <c r="O10" s="189"/>
      <c r="P10" s="529"/>
      <c r="Q10" s="530"/>
      <c r="R10" s="530"/>
      <c r="S10" s="530"/>
      <c r="T10" s="534"/>
      <c r="U10" s="521"/>
      <c r="V10" s="505"/>
      <c r="W10" s="505"/>
      <c r="X10" s="505"/>
      <c r="Y10" s="505"/>
      <c r="Z10" s="506"/>
      <c r="AA10" s="518"/>
      <c r="AB10" s="505"/>
      <c r="AC10" s="505"/>
      <c r="AD10" s="505"/>
      <c r="AE10" s="505"/>
      <c r="AF10" s="506"/>
      <c r="AG10" s="518"/>
      <c r="AH10" s="505"/>
      <c r="AI10" s="505"/>
      <c r="AJ10" s="505"/>
      <c r="AK10" s="505"/>
      <c r="AL10" s="506"/>
      <c r="AM10" s="518"/>
      <c r="AN10" s="505"/>
      <c r="AO10" s="505"/>
      <c r="AP10" s="505"/>
      <c r="AQ10" s="505"/>
      <c r="AR10" s="506"/>
      <c r="AS10" s="518"/>
      <c r="AT10" s="505"/>
      <c r="AU10" s="505"/>
      <c r="AV10" s="505"/>
      <c r="AW10" s="505"/>
      <c r="AX10" s="506"/>
      <c r="AZ10" s="26"/>
      <c r="BC10" s="20"/>
      <c r="BD10" s="27"/>
      <c r="BE10" s="27"/>
      <c r="BF10" s="27"/>
      <c r="BG10" s="24"/>
      <c r="BH10" s="24"/>
      <c r="BI10" s="24"/>
      <c r="BJ10" s="24"/>
      <c r="BK10" s="24"/>
      <c r="BL10" s="24"/>
      <c r="BM10" s="24"/>
      <c r="BN10" s="24"/>
      <c r="BO10" s="24"/>
      <c r="BP10" s="24"/>
      <c r="BQ10" s="24"/>
      <c r="BR10" s="24"/>
      <c r="BZ10" s="24"/>
      <c r="CA10" s="24"/>
      <c r="CC10" s="24"/>
      <c r="CD10" s="24"/>
      <c r="CU10" s="26"/>
    </row>
    <row r="11" spans="2:99" ht="6" customHeight="1" thickBot="1" x14ac:dyDescent="0.2">
      <c r="B11" s="731"/>
      <c r="C11" s="732"/>
      <c r="D11" s="736"/>
      <c r="E11" s="736"/>
      <c r="F11" s="736"/>
      <c r="G11" s="736"/>
      <c r="H11" s="732"/>
      <c r="I11" s="732"/>
      <c r="J11" s="736"/>
      <c r="K11" s="736"/>
      <c r="L11" s="736"/>
      <c r="M11" s="739"/>
      <c r="N11" s="202"/>
      <c r="O11" s="202"/>
      <c r="AY11" s="27"/>
      <c r="AZ11" s="26"/>
      <c r="BC11" s="20"/>
      <c r="BD11" s="27"/>
      <c r="BE11" s="27"/>
      <c r="BF11" s="27"/>
      <c r="BG11" s="24"/>
      <c r="BH11" s="24"/>
      <c r="BI11" s="24"/>
      <c r="BJ11" s="24"/>
      <c r="BK11" s="24"/>
      <c r="BL11" s="24"/>
      <c r="BM11" s="24"/>
      <c r="BN11" s="24"/>
      <c r="BO11" s="24"/>
      <c r="BP11" s="24"/>
      <c r="BQ11" s="24"/>
      <c r="BR11" s="24"/>
      <c r="BZ11" s="24"/>
      <c r="CA11" s="24"/>
      <c r="CC11" s="24"/>
      <c r="CD11" s="24"/>
      <c r="CU11" s="26"/>
    </row>
    <row r="12" spans="2:99" ht="16.5" customHeight="1" thickBot="1" x14ac:dyDescent="0.2">
      <c r="B12" s="733"/>
      <c r="C12" s="734"/>
      <c r="D12" s="737"/>
      <c r="E12" s="737"/>
      <c r="F12" s="737"/>
      <c r="G12" s="737"/>
      <c r="H12" s="734"/>
      <c r="I12" s="734"/>
      <c r="J12" s="737"/>
      <c r="K12" s="737"/>
      <c r="L12" s="737"/>
      <c r="M12" s="740"/>
      <c r="N12" s="188"/>
      <c r="O12" s="802" t="s">
        <v>9</v>
      </c>
      <c r="P12" s="627" t="s">
        <v>118</v>
      </c>
      <c r="Q12" s="628"/>
      <c r="R12" s="628"/>
      <c r="S12" s="629"/>
      <c r="T12" s="507" t="s">
        <v>2</v>
      </c>
      <c r="U12" s="511" t="s">
        <v>119</v>
      </c>
      <c r="V12" s="512"/>
      <c r="W12" s="512"/>
      <c r="X12" s="512"/>
      <c r="Y12" s="511" t="s">
        <v>120</v>
      </c>
      <c r="Z12" s="512"/>
      <c r="AA12" s="512"/>
      <c r="AB12" s="512"/>
      <c r="AC12" s="511" t="s">
        <v>120</v>
      </c>
      <c r="AD12" s="512"/>
      <c r="AE12" s="512"/>
      <c r="AF12" s="512"/>
      <c r="AG12" s="511" t="s">
        <v>120</v>
      </c>
      <c r="AH12" s="512"/>
      <c r="AI12" s="512"/>
      <c r="AJ12" s="512"/>
      <c r="AK12" s="511" t="s">
        <v>119</v>
      </c>
      <c r="AL12" s="512"/>
      <c r="AM12" s="512"/>
      <c r="AN12" s="512"/>
      <c r="AO12" s="599" t="s">
        <v>121</v>
      </c>
      <c r="AP12" s="600"/>
      <c r="AQ12" s="601"/>
      <c r="AR12" s="599" t="s">
        <v>122</v>
      </c>
      <c r="AS12" s="604"/>
      <c r="AT12" s="599" t="s">
        <v>562</v>
      </c>
      <c r="AU12" s="607"/>
      <c r="AV12" s="601"/>
      <c r="AW12" s="608" t="s">
        <v>123</v>
      </c>
      <c r="AX12" s="609"/>
      <c r="BC12" s="20"/>
      <c r="BM12" s="612" t="s">
        <v>124</v>
      </c>
      <c r="BN12" s="613"/>
      <c r="BO12" s="551" t="s">
        <v>125</v>
      </c>
      <c r="BP12" s="552"/>
      <c r="BQ12" s="555" t="s">
        <v>126</v>
      </c>
      <c r="BS12" s="30"/>
      <c r="BT12" s="31"/>
      <c r="BU12" s="32" t="s">
        <v>21</v>
      </c>
      <c r="BV12" s="33" t="s">
        <v>3</v>
      </c>
      <c r="BW12" s="34"/>
      <c r="BX12" s="35"/>
      <c r="BY12" s="36"/>
      <c r="BZ12" s="36" t="s">
        <v>127</v>
      </c>
      <c r="CA12" s="36"/>
      <c r="CC12" s="583" t="s">
        <v>4</v>
      </c>
      <c r="CD12" s="584"/>
      <c r="CE12" s="29"/>
      <c r="CF12" s="29"/>
      <c r="CG12" s="37"/>
      <c r="CH12" s="38"/>
      <c r="CI12" s="37"/>
      <c r="CJ12" s="37"/>
      <c r="CK12" s="1"/>
      <c r="CL12" s="1"/>
      <c r="CM12" s="1"/>
      <c r="CN12" s="1"/>
      <c r="CO12" s="37"/>
      <c r="CP12" s="37" t="s">
        <v>5</v>
      </c>
      <c r="CQ12" s="37" t="s">
        <v>128</v>
      </c>
      <c r="CR12" s="37" t="s">
        <v>129</v>
      </c>
      <c r="CS12" s="37" t="s">
        <v>6</v>
      </c>
      <c r="CT12" s="37"/>
    </row>
    <row r="13" spans="2:99" ht="16.5" customHeight="1" thickBot="1" x14ac:dyDescent="0.2">
      <c r="B13" s="184"/>
      <c r="C13" s="184"/>
      <c r="D13" s="184"/>
      <c r="E13" s="184"/>
      <c r="F13" s="184"/>
      <c r="G13" s="184"/>
      <c r="H13" s="184"/>
      <c r="I13" s="184"/>
      <c r="J13" s="184"/>
      <c r="K13" s="184"/>
      <c r="L13" s="184"/>
      <c r="M13" s="184"/>
      <c r="N13" s="188"/>
      <c r="O13" s="803"/>
      <c r="P13" s="630" t="s">
        <v>8</v>
      </c>
      <c r="Q13" s="631"/>
      <c r="R13" s="160" t="s">
        <v>158</v>
      </c>
      <c r="S13" s="161" t="s">
        <v>159</v>
      </c>
      <c r="T13" s="508"/>
      <c r="U13" s="513"/>
      <c r="V13" s="514"/>
      <c r="W13" s="514"/>
      <c r="X13" s="514"/>
      <c r="Y13" s="513"/>
      <c r="Z13" s="514"/>
      <c r="AA13" s="514"/>
      <c r="AB13" s="514"/>
      <c r="AC13" s="513"/>
      <c r="AD13" s="514"/>
      <c r="AE13" s="514"/>
      <c r="AF13" s="514"/>
      <c r="AG13" s="513"/>
      <c r="AH13" s="514"/>
      <c r="AI13" s="514"/>
      <c r="AJ13" s="514"/>
      <c r="AK13" s="513"/>
      <c r="AL13" s="514"/>
      <c r="AM13" s="514"/>
      <c r="AN13" s="514"/>
      <c r="AO13" s="591"/>
      <c r="AP13" s="602"/>
      <c r="AQ13" s="593"/>
      <c r="AR13" s="591"/>
      <c r="AS13" s="605"/>
      <c r="AT13" s="591"/>
      <c r="AU13" s="592"/>
      <c r="AV13" s="593"/>
      <c r="AW13" s="610"/>
      <c r="AX13" s="589"/>
      <c r="BA13" s="132"/>
      <c r="BB13" s="148"/>
      <c r="BC13" s="20"/>
      <c r="BM13" s="614"/>
      <c r="BN13" s="615"/>
      <c r="BO13" s="553"/>
      <c r="BP13" s="554"/>
      <c r="BQ13" s="556"/>
      <c r="BS13" s="41" t="s">
        <v>127</v>
      </c>
      <c r="BT13" s="42"/>
      <c r="BU13" s="43"/>
      <c r="BV13" s="44"/>
      <c r="BW13" s="45" t="s">
        <v>130</v>
      </c>
      <c r="BX13" s="46" t="s">
        <v>131</v>
      </c>
      <c r="BY13" s="47"/>
      <c r="BZ13" s="47"/>
      <c r="CA13" s="47"/>
      <c r="CC13" s="585"/>
      <c r="CD13" s="586"/>
      <c r="CE13" s="29"/>
      <c r="CF13" s="29"/>
      <c r="CG13" s="48"/>
      <c r="CH13" s="49"/>
      <c r="CI13" s="48"/>
      <c r="CJ13" s="48"/>
      <c r="CK13" s="48"/>
      <c r="CL13" s="49"/>
      <c r="CM13" s="48"/>
      <c r="CN13" s="48"/>
      <c r="CO13" s="48"/>
      <c r="CP13" s="48"/>
      <c r="CQ13" s="48"/>
      <c r="CR13" s="48"/>
      <c r="CS13" s="48"/>
      <c r="CT13" s="48"/>
    </row>
    <row r="14" spans="2:99" ht="16.5" customHeight="1" x14ac:dyDescent="0.15">
      <c r="B14" s="743" t="s">
        <v>170</v>
      </c>
      <c r="C14" s="780" t="s">
        <v>59</v>
      </c>
      <c r="D14" s="781"/>
      <c r="E14" s="805" t="s">
        <v>58</v>
      </c>
      <c r="F14" s="746"/>
      <c r="G14" s="176"/>
      <c r="H14" s="766"/>
      <c r="I14" s="766"/>
      <c r="J14" s="176"/>
      <c r="K14" s="746"/>
      <c r="L14" s="746"/>
      <c r="M14" s="180"/>
      <c r="N14" s="203"/>
      <c r="O14" s="803"/>
      <c r="P14" s="630"/>
      <c r="Q14" s="632"/>
      <c r="R14" s="587" t="s">
        <v>160</v>
      </c>
      <c r="S14" s="589" t="s">
        <v>161</v>
      </c>
      <c r="T14" s="509"/>
      <c r="U14" s="515"/>
      <c r="V14" s="516"/>
      <c r="W14" s="516"/>
      <c r="X14" s="516"/>
      <c r="Y14" s="515"/>
      <c r="Z14" s="516"/>
      <c r="AA14" s="516"/>
      <c r="AB14" s="516"/>
      <c r="AC14" s="515"/>
      <c r="AD14" s="516"/>
      <c r="AE14" s="516"/>
      <c r="AF14" s="516"/>
      <c r="AG14" s="515"/>
      <c r="AH14" s="516"/>
      <c r="AI14" s="516"/>
      <c r="AJ14" s="516"/>
      <c r="AK14" s="515"/>
      <c r="AL14" s="516"/>
      <c r="AM14" s="516"/>
      <c r="AN14" s="516"/>
      <c r="AO14" s="591"/>
      <c r="AP14" s="602"/>
      <c r="AQ14" s="593"/>
      <c r="AR14" s="591"/>
      <c r="AS14" s="605"/>
      <c r="AT14" s="591" t="s">
        <v>563</v>
      </c>
      <c r="AU14" s="592"/>
      <c r="AV14" s="593"/>
      <c r="AW14" s="610"/>
      <c r="AX14" s="589"/>
      <c r="BC14" s="20"/>
      <c r="BM14" s="614"/>
      <c r="BN14" s="615"/>
      <c r="BO14" s="597" t="s">
        <v>172</v>
      </c>
      <c r="BP14" s="618"/>
      <c r="BQ14" s="40" t="s">
        <v>44</v>
      </c>
      <c r="BR14" s="12"/>
      <c r="BS14" s="41"/>
      <c r="BT14" s="42"/>
      <c r="BU14" s="43"/>
      <c r="BV14" s="44"/>
      <c r="BW14" s="50" t="s">
        <v>132</v>
      </c>
      <c r="BX14" s="51" t="s">
        <v>132</v>
      </c>
      <c r="BY14" s="40" t="s">
        <v>44</v>
      </c>
      <c r="BZ14" s="47" t="s">
        <v>133</v>
      </c>
      <c r="CA14" s="47" t="s">
        <v>378</v>
      </c>
      <c r="CC14" s="52"/>
      <c r="CD14" s="43"/>
      <c r="CE14" s="29"/>
      <c r="CF14" s="29"/>
      <c r="CG14" s="37" t="s">
        <v>19</v>
      </c>
      <c r="CH14" s="37" t="s">
        <v>134</v>
      </c>
      <c r="CI14" s="37" t="s">
        <v>7</v>
      </c>
      <c r="CJ14" s="37" t="s">
        <v>20</v>
      </c>
      <c r="CK14" s="1"/>
      <c r="CL14" s="1"/>
      <c r="CM14" s="1"/>
      <c r="CN14" s="1"/>
      <c r="CO14" s="1"/>
      <c r="CP14" s="37" t="s">
        <v>25</v>
      </c>
      <c r="CQ14" s="37" t="s">
        <v>22</v>
      </c>
      <c r="CR14" s="37" t="s">
        <v>26</v>
      </c>
      <c r="CS14" s="37" t="s">
        <v>27</v>
      </c>
      <c r="CT14" s="37" t="s">
        <v>28</v>
      </c>
    </row>
    <row r="15" spans="2:99" ht="16.5" customHeight="1" thickBot="1" x14ac:dyDescent="0.2">
      <c r="B15" s="744"/>
      <c r="C15" s="782"/>
      <c r="D15" s="783"/>
      <c r="E15" s="806"/>
      <c r="F15" s="747"/>
      <c r="G15" s="177" t="s">
        <v>57</v>
      </c>
      <c r="H15" s="767"/>
      <c r="I15" s="767"/>
      <c r="J15" s="177" t="s">
        <v>45</v>
      </c>
      <c r="K15" s="747"/>
      <c r="L15" s="747"/>
      <c r="M15" s="181" t="s">
        <v>56</v>
      </c>
      <c r="N15" s="203"/>
      <c r="O15" s="804"/>
      <c r="P15" s="633"/>
      <c r="Q15" s="634"/>
      <c r="R15" s="588"/>
      <c r="S15" s="590"/>
      <c r="T15" s="510"/>
      <c r="U15" s="620" t="s">
        <v>400</v>
      </c>
      <c r="V15" s="621"/>
      <c r="W15" s="621"/>
      <c r="X15" s="621"/>
      <c r="Y15" s="621"/>
      <c r="Z15" s="621"/>
      <c r="AA15" s="621"/>
      <c r="AB15" s="621"/>
      <c r="AC15" s="621"/>
      <c r="AD15" s="621"/>
      <c r="AE15" s="621"/>
      <c r="AF15" s="621"/>
      <c r="AG15" s="621"/>
      <c r="AH15" s="621"/>
      <c r="AI15" s="621"/>
      <c r="AJ15" s="621"/>
      <c r="AK15" s="621"/>
      <c r="AL15" s="621"/>
      <c r="AM15" s="621"/>
      <c r="AN15" s="621"/>
      <c r="AO15" s="594"/>
      <c r="AP15" s="603"/>
      <c r="AQ15" s="596"/>
      <c r="AR15" s="594"/>
      <c r="AS15" s="606"/>
      <c r="AT15" s="594"/>
      <c r="AU15" s="595"/>
      <c r="AV15" s="596"/>
      <c r="AW15" s="611"/>
      <c r="AX15" s="590"/>
      <c r="BA15" s="153"/>
      <c r="BB15" s="153"/>
      <c r="BC15" s="20"/>
      <c r="BE15" s="20"/>
      <c r="BK15" s="22"/>
      <c r="BM15" s="616"/>
      <c r="BN15" s="617"/>
      <c r="BO15" s="598"/>
      <c r="BP15" s="619"/>
      <c r="BQ15" s="55"/>
      <c r="BR15" s="12"/>
      <c r="BS15" s="56"/>
      <c r="BT15" s="57"/>
      <c r="BU15" s="58" t="s">
        <v>16</v>
      </c>
      <c r="BV15" s="59" t="s">
        <v>17</v>
      </c>
      <c r="BW15" s="60"/>
      <c r="BX15" s="61"/>
      <c r="BY15" s="55"/>
      <c r="BZ15" s="62"/>
      <c r="CA15" s="62"/>
      <c r="CB15" s="12"/>
      <c r="CC15" s="63"/>
      <c r="CD15" s="58" t="s">
        <v>18</v>
      </c>
      <c r="CE15" s="29"/>
      <c r="CF15" s="29"/>
      <c r="CG15" s="48"/>
      <c r="CH15" s="48"/>
      <c r="CI15" s="48"/>
      <c r="CJ15" s="48"/>
      <c r="CK15" s="1" t="s">
        <v>21</v>
      </c>
      <c r="CL15" s="2" t="s">
        <v>22</v>
      </c>
      <c r="CM15" s="1" t="s">
        <v>23</v>
      </c>
      <c r="CN15" s="1" t="s">
        <v>162</v>
      </c>
      <c r="CO15" s="1" t="s">
        <v>24</v>
      </c>
      <c r="CP15" s="48"/>
      <c r="CQ15" s="48"/>
      <c r="CR15" s="48"/>
      <c r="CS15" s="48"/>
      <c r="CT15" s="48"/>
    </row>
    <row r="16" spans="2:99" ht="15.75" customHeight="1" thickBot="1" x14ac:dyDescent="0.2">
      <c r="B16" s="744"/>
      <c r="C16" s="786" t="s">
        <v>60</v>
      </c>
      <c r="D16" s="786"/>
      <c r="E16" s="784" t="s">
        <v>58</v>
      </c>
      <c r="F16" s="810"/>
      <c r="G16" s="178"/>
      <c r="H16" s="768"/>
      <c r="I16" s="768"/>
      <c r="J16" s="178"/>
      <c r="K16" s="770"/>
      <c r="L16" s="770"/>
      <c r="M16" s="182"/>
      <c r="N16" s="187"/>
      <c r="O16" s="799">
        <v>1</v>
      </c>
      <c r="P16" s="546" t="s">
        <v>109</v>
      </c>
      <c r="Q16" s="547"/>
      <c r="R16" s="162"/>
      <c r="S16" s="3"/>
      <c r="T16" s="548" t="s">
        <v>29</v>
      </c>
      <c r="U16" s="64"/>
      <c r="V16" s="537" t="str">
        <f>IF(U16="","",VLOOKUP(U16,$CK:$CN,3,FALSE))</f>
        <v/>
      </c>
      <c r="W16" s="538"/>
      <c r="X16" s="641"/>
      <c r="Y16" s="64"/>
      <c r="Z16" s="537" t="str">
        <f>IF(Y16="","",VLOOKUP(Y16,$CK:$CN,3,FALSE))</f>
        <v/>
      </c>
      <c r="AA16" s="538"/>
      <c r="AB16" s="641"/>
      <c r="AC16" s="64"/>
      <c r="AD16" s="537" t="str">
        <f>IF(AC16="","",VLOOKUP(AC16,$CK:$CN,3,FALSE))</f>
        <v/>
      </c>
      <c r="AE16" s="538"/>
      <c r="AF16" s="641"/>
      <c r="AG16" s="64"/>
      <c r="AH16" s="537" t="str">
        <f>IF(AG16="","",VLOOKUP(AG16,$CK:$CN,3,FALSE))</f>
        <v/>
      </c>
      <c r="AI16" s="538"/>
      <c r="AJ16" s="641"/>
      <c r="AK16" s="64"/>
      <c r="AL16" s="537" t="str">
        <f>IF(AK16="","",VLOOKUP(AK16,$CK:$CN,3,FALSE))</f>
        <v/>
      </c>
      <c r="AM16" s="538"/>
      <c r="AN16" s="539"/>
      <c r="AO16" s="636" t="s">
        <v>156</v>
      </c>
      <c r="AP16" s="581">
        <f>BZ16</f>
        <v>0</v>
      </c>
      <c r="AQ16" s="582"/>
      <c r="AR16" s="542"/>
      <c r="AS16" s="542"/>
      <c r="AT16" s="566">
        <f>(AP16+AP18)*AR16</f>
        <v>0</v>
      </c>
      <c r="AU16" s="566"/>
      <c r="AV16" s="566"/>
      <c r="AW16" s="566">
        <f>SUM(S16:S21)*AR16</f>
        <v>0</v>
      </c>
      <c r="AX16" s="567"/>
      <c r="BA16" s="132"/>
      <c r="BB16" s="148"/>
      <c r="BC16" s="20"/>
      <c r="BD16" s="20"/>
      <c r="BE16" s="20"/>
      <c r="BG16" s="65" t="s">
        <v>10</v>
      </c>
      <c r="BM16" s="66">
        <v>1</v>
      </c>
      <c r="BN16" s="67" t="s">
        <v>171</v>
      </c>
      <c r="BO16" s="68">
        <f>SUMIF(BG18:BK18,"対馬市",BG19:BK19)*AR16</f>
        <v>0</v>
      </c>
      <c r="BP16" s="222"/>
      <c r="BQ16" s="69">
        <f>SUM(U21:AN21)</f>
        <v>0</v>
      </c>
      <c r="BR16" s="25"/>
      <c r="BS16" s="70" t="s">
        <v>135</v>
      </c>
      <c r="BT16" s="67" t="s">
        <v>171</v>
      </c>
      <c r="BU16" s="71" t="str">
        <f t="shared" ref="BU16:BU21" si="0">IF(R16="","0",$BZ$16/$BS$17)</f>
        <v>0</v>
      </c>
      <c r="BV16" s="72" t="str">
        <f t="shared" ref="BV16:BV21" si="1">IF(R16="","0",$BZ$17/$BS$17)</f>
        <v>0</v>
      </c>
      <c r="BW16" s="73">
        <f>BU16*$AR$16</f>
        <v>0</v>
      </c>
      <c r="BX16" s="74">
        <f>BV16*$AR$18</f>
        <v>0</v>
      </c>
      <c r="BY16" s="75">
        <f>BW16+BX16</f>
        <v>0</v>
      </c>
      <c r="BZ16" s="69">
        <f>SUM(U18:AN18)</f>
        <v>0</v>
      </c>
      <c r="CA16" s="75">
        <f>(COUNTA(R16))*AR16</f>
        <v>0</v>
      </c>
      <c r="CC16" s="67" t="s">
        <v>171</v>
      </c>
      <c r="CD16" s="71" t="str">
        <f t="shared" ref="CD16:CD21" si="2">IF((S16)="","0",($AR$16+$AR$18)*S16*1000)</f>
        <v>0</v>
      </c>
      <c r="CE16" s="29"/>
      <c r="CF16" s="20"/>
      <c r="CG16" s="20"/>
      <c r="CH16" s="39"/>
      <c r="CI16" s="16"/>
      <c r="CJ16" s="20"/>
      <c r="CK16" s="39"/>
      <c r="CL16" s="39"/>
      <c r="CM16" s="39"/>
      <c r="CN16" s="39"/>
      <c r="CO16" s="39"/>
      <c r="CP16" s="39"/>
      <c r="CQ16" s="39"/>
      <c r="CR16" s="39"/>
      <c r="CS16" s="39">
        <v>0</v>
      </c>
      <c r="CT16" s="39"/>
    </row>
    <row r="17" spans="2:98" ht="15.75" customHeight="1" thickBot="1" x14ac:dyDescent="0.2">
      <c r="B17" s="745"/>
      <c r="C17" s="787"/>
      <c r="D17" s="787"/>
      <c r="E17" s="785"/>
      <c r="F17" s="771"/>
      <c r="G17" s="179" t="s">
        <v>57</v>
      </c>
      <c r="H17" s="769"/>
      <c r="I17" s="769"/>
      <c r="J17" s="179" t="s">
        <v>45</v>
      </c>
      <c r="K17" s="771"/>
      <c r="L17" s="771"/>
      <c r="M17" s="183" t="s">
        <v>56</v>
      </c>
      <c r="N17" s="187"/>
      <c r="O17" s="800"/>
      <c r="P17" s="561" t="s">
        <v>108</v>
      </c>
      <c r="Q17" s="562"/>
      <c r="R17" s="163"/>
      <c r="S17" s="4"/>
      <c r="T17" s="549"/>
      <c r="U17" s="638" t="str">
        <f>IF(U16="","",VLOOKUP(U16,$CK:$CN,2,FALSE))</f>
        <v/>
      </c>
      <c r="V17" s="639"/>
      <c r="W17" s="639"/>
      <c r="X17" s="640"/>
      <c r="Y17" s="638" t="str">
        <f>IF(Y16="","",VLOOKUP(Y16,$CK:$CN,2,FALSE))</f>
        <v/>
      </c>
      <c r="Z17" s="639"/>
      <c r="AA17" s="639"/>
      <c r="AB17" s="640"/>
      <c r="AC17" s="638" t="str">
        <f>IF(AC16="","",VLOOKUP(AC16,$CK:$CN,2,FALSE))</f>
        <v/>
      </c>
      <c r="AD17" s="639"/>
      <c r="AE17" s="639"/>
      <c r="AF17" s="640"/>
      <c r="AG17" s="638" t="str">
        <f>IF(AG16="","",VLOOKUP(AG16,$CK:$CN,2,FALSE))</f>
        <v/>
      </c>
      <c r="AH17" s="639"/>
      <c r="AI17" s="639"/>
      <c r="AJ17" s="640"/>
      <c r="AK17" s="638" t="str">
        <f>IF(AK16="","",VLOOKUP(AK16,$CK:$CN,2,FALSE))</f>
        <v/>
      </c>
      <c r="AL17" s="639"/>
      <c r="AM17" s="639"/>
      <c r="AN17" s="640"/>
      <c r="AO17" s="637"/>
      <c r="AP17" s="557"/>
      <c r="AQ17" s="558"/>
      <c r="AR17" s="543"/>
      <c r="AS17" s="543"/>
      <c r="AT17" s="568"/>
      <c r="AU17" s="568"/>
      <c r="AV17" s="568"/>
      <c r="AW17" s="568"/>
      <c r="AX17" s="569"/>
      <c r="BA17" s="28"/>
      <c r="BB17" s="132"/>
      <c r="BC17" s="20"/>
      <c r="BD17" s="20"/>
      <c r="BE17" s="20"/>
      <c r="BM17" s="76"/>
      <c r="BN17" s="77" t="s">
        <v>108</v>
      </c>
      <c r="BO17" s="78">
        <f>SUMIF(BG18:BK18,"壱岐市",BG19:BK19)*AR16</f>
        <v>0</v>
      </c>
      <c r="BP17" s="223"/>
      <c r="BQ17" s="221"/>
      <c r="BR17" s="80"/>
      <c r="BS17" s="622">
        <f>COUNTA(R16:R21)</f>
        <v>0</v>
      </c>
      <c r="BT17" s="77" t="s">
        <v>108</v>
      </c>
      <c r="BU17" s="82" t="str">
        <f t="shared" si="0"/>
        <v>0</v>
      </c>
      <c r="BV17" s="83" t="str">
        <f t="shared" si="1"/>
        <v>0</v>
      </c>
      <c r="BW17" s="84">
        <f t="shared" ref="BW17:BW21" si="3">BU17*$AR$16</f>
        <v>0</v>
      </c>
      <c r="BX17" s="85">
        <f t="shared" ref="BX17:BX21" si="4">BV17*$AR$18</f>
        <v>0</v>
      </c>
      <c r="BY17" s="86">
        <f t="shared" ref="BY17:BY21" si="5">BW17+BX17</f>
        <v>0</v>
      </c>
      <c r="BZ17" s="79">
        <f>BZ16/2</f>
        <v>0</v>
      </c>
      <c r="CA17" s="86">
        <f>(COUNTA(R17))*AR16</f>
        <v>0</v>
      </c>
      <c r="CC17" s="77" t="s">
        <v>108</v>
      </c>
      <c r="CD17" s="82" t="str">
        <f t="shared" si="2"/>
        <v>0</v>
      </c>
      <c r="CE17" s="29"/>
      <c r="CF17" s="20"/>
      <c r="CG17" s="39" t="s">
        <v>36</v>
      </c>
      <c r="CH17" s="39"/>
      <c r="CI17" s="39">
        <v>1</v>
      </c>
      <c r="CJ17" s="29" t="s">
        <v>11</v>
      </c>
      <c r="CK17" s="39">
        <v>1</v>
      </c>
      <c r="CL17" s="39" t="s">
        <v>177</v>
      </c>
      <c r="CM17" s="39" t="s">
        <v>30</v>
      </c>
      <c r="CN17" s="39">
        <v>900</v>
      </c>
      <c r="CO17" s="39">
        <v>450</v>
      </c>
      <c r="CP17" s="39" t="s">
        <v>268</v>
      </c>
      <c r="CQ17" s="39" t="s">
        <v>137</v>
      </c>
      <c r="CR17" s="39" t="s">
        <v>138</v>
      </c>
      <c r="CS17" s="39">
        <v>4300</v>
      </c>
      <c r="CT17" s="39" t="s">
        <v>32</v>
      </c>
    </row>
    <row r="18" spans="2:98" ht="15.75" customHeight="1" x14ac:dyDescent="0.15">
      <c r="B18" s="184"/>
      <c r="C18" s="184"/>
      <c r="D18" s="184"/>
      <c r="E18" s="184"/>
      <c r="F18" s="184"/>
      <c r="G18" s="184"/>
      <c r="H18" s="184"/>
      <c r="I18" s="184"/>
      <c r="J18" s="184"/>
      <c r="K18" s="184"/>
      <c r="L18" s="184"/>
      <c r="M18" s="184"/>
      <c r="N18" s="187"/>
      <c r="O18" s="800"/>
      <c r="P18" s="561" t="s">
        <v>110</v>
      </c>
      <c r="Q18" s="562"/>
      <c r="R18" s="163"/>
      <c r="S18" s="4"/>
      <c r="T18" s="550"/>
      <c r="U18" s="624" t="str">
        <f>IF($AD$2="小学校",IF(U16="","",VLOOKUP(U16,$CK:$CO,5,FALSE)),IF($AD$2="","",IFERROR(VLOOKUP(U16,$CK:$CO,4,FALSE),"")))</f>
        <v/>
      </c>
      <c r="V18" s="625"/>
      <c r="W18" s="625"/>
      <c r="X18" s="626"/>
      <c r="Y18" s="624" t="str">
        <f>IF($AD$2="小学校",IF(Y16="","",VLOOKUP(Y16,$CK:$CO,5,FALSE)),IF($AD$2="","",IFERROR(VLOOKUP(Y16,$CK:$CO,4,FALSE),"")))</f>
        <v/>
      </c>
      <c r="Z18" s="625"/>
      <c r="AA18" s="625"/>
      <c r="AB18" s="626"/>
      <c r="AC18" s="624" t="str">
        <f>IF($AD$2="小学校",IF(AC16="","",VLOOKUP(AC16,$CK:$CO,5,FALSE)),IF($AD$2="","",IFERROR(VLOOKUP(AC16,$CK:$CO,4,FALSE),"")))</f>
        <v/>
      </c>
      <c r="AD18" s="625"/>
      <c r="AE18" s="625"/>
      <c r="AF18" s="626"/>
      <c r="AG18" s="624" t="str">
        <f>IF($AD$2="小学校",IF(AG16="","",VLOOKUP(AG16,$CK:$CO,5,FALSE)),IF($AD$2="","",IFERROR(VLOOKUP(AG16,$CK:$CO,4,FALSE),"")))</f>
        <v/>
      </c>
      <c r="AH18" s="625"/>
      <c r="AI18" s="625"/>
      <c r="AJ18" s="626"/>
      <c r="AK18" s="624" t="str">
        <f>IF($AD$2="小学校",IF(AK16="","",VLOOKUP(AK16,$CK:$CO,5,FALSE)),IF($AD$2="","",IFERROR(VLOOKUP(AK16,$CK:$CO,4,FALSE),"")))</f>
        <v/>
      </c>
      <c r="AL18" s="625"/>
      <c r="AM18" s="625"/>
      <c r="AN18" s="626"/>
      <c r="AO18" s="637" t="s">
        <v>157</v>
      </c>
      <c r="AP18" s="557">
        <f>+BQ16</f>
        <v>0</v>
      </c>
      <c r="AQ18" s="558"/>
      <c r="AR18" s="543"/>
      <c r="AS18" s="543"/>
      <c r="AT18" s="568"/>
      <c r="AU18" s="568"/>
      <c r="AV18" s="568"/>
      <c r="AW18" s="568"/>
      <c r="AX18" s="569"/>
      <c r="BA18" s="28"/>
      <c r="BB18" s="132"/>
      <c r="BC18" s="20"/>
      <c r="BD18" s="20"/>
      <c r="BE18" s="20"/>
      <c r="BF18" s="87" t="s">
        <v>31</v>
      </c>
      <c r="BG18" s="88" t="e">
        <f>VLOOKUP(U19,$CP:$CT,5,FALSE)</f>
        <v>#N/A</v>
      </c>
      <c r="BH18" s="88" t="e">
        <f>VLOOKUP(Y19,$CP:$CT,5,FALSE)</f>
        <v>#N/A</v>
      </c>
      <c r="BI18" s="88" t="e">
        <f>VLOOKUP(AC19,$CP:$CT,5,FALSE)</f>
        <v>#N/A</v>
      </c>
      <c r="BJ18" s="88" t="e">
        <f>VLOOKUP(AG19,$CP:$CT,5,FALSE)</f>
        <v>#N/A</v>
      </c>
      <c r="BK18" s="88" t="e">
        <f>VLOOKUP(AK19,$CP:$CT,5,FALSE)</f>
        <v>#N/A</v>
      </c>
      <c r="BM18" s="76"/>
      <c r="BN18" s="77" t="s">
        <v>110</v>
      </c>
      <c r="BO18" s="78">
        <f>SUMIF(BG18:BK18,"五島市",BG19:BK19)*AR16</f>
        <v>0</v>
      </c>
      <c r="BP18" s="223"/>
      <c r="BQ18" s="47"/>
      <c r="BR18" s="80"/>
      <c r="BS18" s="623"/>
      <c r="BT18" s="77" t="s">
        <v>110</v>
      </c>
      <c r="BU18" s="82" t="str">
        <f t="shared" si="0"/>
        <v>0</v>
      </c>
      <c r="BV18" s="83" t="str">
        <f t="shared" si="1"/>
        <v>0</v>
      </c>
      <c r="BW18" s="84">
        <f t="shared" si="3"/>
        <v>0</v>
      </c>
      <c r="BX18" s="85">
        <f t="shared" si="4"/>
        <v>0</v>
      </c>
      <c r="BY18" s="86">
        <f t="shared" si="5"/>
        <v>0</v>
      </c>
      <c r="BZ18" s="89"/>
      <c r="CA18" s="86">
        <f>(COUNTA(R18))*AR16</f>
        <v>0</v>
      </c>
      <c r="CC18" s="77" t="s">
        <v>110</v>
      </c>
      <c r="CD18" s="82" t="str">
        <f t="shared" si="2"/>
        <v>0</v>
      </c>
      <c r="CE18" s="29"/>
      <c r="CF18" s="20"/>
      <c r="CG18" s="39" t="s">
        <v>164</v>
      </c>
      <c r="CH18" s="39" t="s">
        <v>139</v>
      </c>
      <c r="CI18" s="39">
        <v>2</v>
      </c>
      <c r="CJ18" s="29" t="s">
        <v>32</v>
      </c>
      <c r="CK18" s="39">
        <v>2</v>
      </c>
      <c r="CL18" s="39" t="s">
        <v>178</v>
      </c>
      <c r="CM18" s="39" t="s">
        <v>30</v>
      </c>
      <c r="CN18" s="39">
        <v>1300</v>
      </c>
      <c r="CO18" s="39">
        <v>650</v>
      </c>
      <c r="CP18" s="39" t="s">
        <v>37</v>
      </c>
      <c r="CQ18" s="39" t="s">
        <v>140</v>
      </c>
      <c r="CR18" s="39" t="s">
        <v>138</v>
      </c>
      <c r="CS18" s="39">
        <v>2600</v>
      </c>
      <c r="CT18" s="39" t="s">
        <v>38</v>
      </c>
    </row>
    <row r="19" spans="2:98" ht="15.75" customHeight="1" thickBot="1" x14ac:dyDescent="0.2">
      <c r="B19" s="185" t="s">
        <v>151</v>
      </c>
      <c r="C19" s="186"/>
      <c r="D19" s="186"/>
      <c r="E19" s="186"/>
      <c r="F19" s="186"/>
      <c r="G19" s="186"/>
      <c r="H19" s="186"/>
      <c r="I19" s="186"/>
      <c r="J19" s="186"/>
      <c r="K19" s="187"/>
      <c r="L19" s="187"/>
      <c r="M19" s="187"/>
      <c r="N19" s="187"/>
      <c r="O19" s="800"/>
      <c r="P19" s="561" t="s">
        <v>111</v>
      </c>
      <c r="Q19" s="562"/>
      <c r="R19" s="163"/>
      <c r="S19" s="4"/>
      <c r="T19" s="563" t="s">
        <v>33</v>
      </c>
      <c r="U19" s="90"/>
      <c r="V19" s="540" t="str">
        <f>IF(U19="","",VLOOKUP(U19,$CP:$CS,3,FALSE))</f>
        <v/>
      </c>
      <c r="W19" s="541"/>
      <c r="X19" s="635"/>
      <c r="Y19" s="90"/>
      <c r="Z19" s="540" t="str">
        <f>IF(Y19="","",VLOOKUP(Y19,$CP:$CS,3,FALSE))</f>
        <v/>
      </c>
      <c r="AA19" s="541"/>
      <c r="AB19" s="635"/>
      <c r="AC19" s="90"/>
      <c r="AD19" s="540" t="str">
        <f>IF(AC19="","",VLOOKUP(AC19,$CP:$CS,3,FALSE))</f>
        <v/>
      </c>
      <c r="AE19" s="541"/>
      <c r="AF19" s="635"/>
      <c r="AG19" s="90"/>
      <c r="AH19" s="540" t="str">
        <f>IF(AG19="","",VLOOKUP(AG19,$CP:$CS,3,FALSE))</f>
        <v/>
      </c>
      <c r="AI19" s="541"/>
      <c r="AJ19" s="635"/>
      <c r="AK19" s="90"/>
      <c r="AL19" s="540" t="str">
        <f>IF(AK19="","",VLOOKUP(AK19,$CP:$CS,3,FALSE))</f>
        <v/>
      </c>
      <c r="AM19" s="541"/>
      <c r="AN19" s="541"/>
      <c r="AO19" s="572"/>
      <c r="AP19" s="557"/>
      <c r="AQ19" s="558"/>
      <c r="AR19" s="543"/>
      <c r="AS19" s="543"/>
      <c r="AT19" s="568"/>
      <c r="AU19" s="568"/>
      <c r="AV19" s="568"/>
      <c r="AW19" s="568"/>
      <c r="AX19" s="569"/>
      <c r="BA19" s="28"/>
      <c r="BB19" s="132"/>
      <c r="BC19" s="20"/>
      <c r="BD19" s="20"/>
      <c r="BE19" s="20"/>
      <c r="BF19" s="87" t="s">
        <v>34</v>
      </c>
      <c r="BG19" s="91" t="e">
        <f>VLOOKUP(U19,$CP:$CT,4,FALSE)</f>
        <v>#N/A</v>
      </c>
      <c r="BH19" s="91" t="e">
        <f>VLOOKUP(Y19,$CP:$CT,4,FALSE)</f>
        <v>#N/A</v>
      </c>
      <c r="BI19" s="91" t="e">
        <f>VLOOKUP(AC19,$CP:$CT,4,FALSE)</f>
        <v>#N/A</v>
      </c>
      <c r="BJ19" s="91" t="e">
        <f>VLOOKUP(AG19,$CP:$CT,4,FALSE)</f>
        <v>#N/A</v>
      </c>
      <c r="BK19" s="91" t="e">
        <f>VLOOKUP(AK19,$CP:$CT,4,FALSE)</f>
        <v>#N/A</v>
      </c>
      <c r="BM19" s="76"/>
      <c r="BN19" s="77" t="s">
        <v>111</v>
      </c>
      <c r="BO19" s="78">
        <f>SUMIF(BG18:BK18,"新上五島町",BG19:BK19)*AR16</f>
        <v>0</v>
      </c>
      <c r="BP19" s="223"/>
      <c r="BQ19" s="92"/>
      <c r="BR19" s="80"/>
      <c r="BS19" s="93"/>
      <c r="BT19" s="77" t="s">
        <v>111</v>
      </c>
      <c r="BU19" s="82" t="str">
        <f t="shared" si="0"/>
        <v>0</v>
      </c>
      <c r="BV19" s="83" t="str">
        <f t="shared" si="1"/>
        <v>0</v>
      </c>
      <c r="BW19" s="84">
        <f t="shared" si="3"/>
        <v>0</v>
      </c>
      <c r="BX19" s="85">
        <f t="shared" si="4"/>
        <v>0</v>
      </c>
      <c r="BY19" s="86">
        <f t="shared" si="5"/>
        <v>0</v>
      </c>
      <c r="BZ19" s="89"/>
      <c r="CA19" s="86">
        <f>(COUNTA(R19))*AR16</f>
        <v>0</v>
      </c>
      <c r="CB19" s="94"/>
      <c r="CC19" s="77" t="s">
        <v>111</v>
      </c>
      <c r="CD19" s="82" t="str">
        <f t="shared" si="2"/>
        <v>0</v>
      </c>
      <c r="CE19" s="29"/>
      <c r="CF19" s="20"/>
      <c r="CG19" s="39"/>
      <c r="CH19" s="39"/>
      <c r="CI19" s="39">
        <v>3</v>
      </c>
      <c r="CJ19" s="29" t="s">
        <v>12</v>
      </c>
      <c r="CK19" s="39">
        <v>3</v>
      </c>
      <c r="CL19" s="39" t="s">
        <v>179</v>
      </c>
      <c r="CM19" s="39" t="s">
        <v>30</v>
      </c>
      <c r="CN19" s="39">
        <v>900</v>
      </c>
      <c r="CO19" s="39">
        <v>450</v>
      </c>
      <c r="CP19" s="39" t="s">
        <v>40</v>
      </c>
      <c r="CQ19" s="39" t="s">
        <v>136</v>
      </c>
      <c r="CR19" s="39" t="s">
        <v>138</v>
      </c>
      <c r="CS19" s="39">
        <v>3400</v>
      </c>
      <c r="CT19" s="39" t="s">
        <v>12</v>
      </c>
    </row>
    <row r="20" spans="2:98" ht="15.75" customHeight="1" x14ac:dyDescent="0.15">
      <c r="B20" s="741" t="s">
        <v>115</v>
      </c>
      <c r="C20" s="742"/>
      <c r="D20" s="812"/>
      <c r="E20" s="812"/>
      <c r="F20" s="812"/>
      <c r="G20" s="812"/>
      <c r="H20" s="812"/>
      <c r="I20" s="812"/>
      <c r="J20" s="812"/>
      <c r="K20" s="812"/>
      <c r="L20" s="812"/>
      <c r="M20" s="813"/>
      <c r="N20" s="204"/>
      <c r="O20" s="800"/>
      <c r="P20" s="561" t="s">
        <v>112</v>
      </c>
      <c r="Q20" s="562"/>
      <c r="R20" s="163"/>
      <c r="S20" s="4"/>
      <c r="T20" s="564"/>
      <c r="U20" s="559" t="str">
        <f>IF(U19="","",VLOOKUP(U19,$CP:$CS,2,FALSE))</f>
        <v/>
      </c>
      <c r="V20" s="560"/>
      <c r="W20" s="560"/>
      <c r="X20" s="578"/>
      <c r="Y20" s="559" t="str">
        <f>IF(Y19="","",VLOOKUP(Y19,$CP:$CS,2,FALSE))</f>
        <v/>
      </c>
      <c r="Z20" s="560"/>
      <c r="AA20" s="560"/>
      <c r="AB20" s="578"/>
      <c r="AC20" s="559" t="str">
        <f>IF(AC19="","",VLOOKUP(AC19,$CP:$CS,2,FALSE))</f>
        <v/>
      </c>
      <c r="AD20" s="560"/>
      <c r="AE20" s="560"/>
      <c r="AF20" s="578"/>
      <c r="AG20" s="559" t="str">
        <f>IF(AG19="","",VLOOKUP(AG19,$CP:$CS,2,FALSE))</f>
        <v/>
      </c>
      <c r="AH20" s="560"/>
      <c r="AI20" s="560"/>
      <c r="AJ20" s="578"/>
      <c r="AK20" s="559" t="str">
        <f>IF(AK19="","",VLOOKUP(AK19,$CP:$CS,2,FALSE))</f>
        <v/>
      </c>
      <c r="AL20" s="560"/>
      <c r="AM20" s="560"/>
      <c r="AN20" s="560"/>
      <c r="AO20" s="572" t="s">
        <v>141</v>
      </c>
      <c r="AP20" s="574">
        <f>SUM(AP16:AQ19)</f>
        <v>0</v>
      </c>
      <c r="AQ20" s="575"/>
      <c r="AR20" s="543"/>
      <c r="AS20" s="543"/>
      <c r="AT20" s="568"/>
      <c r="AU20" s="568"/>
      <c r="AV20" s="568"/>
      <c r="AW20" s="568"/>
      <c r="AX20" s="569"/>
      <c r="BA20" s="28"/>
      <c r="BB20" s="132"/>
      <c r="BC20" s="20"/>
      <c r="BD20" s="20"/>
      <c r="BE20" s="20"/>
      <c r="BF20" s="87" t="s">
        <v>39</v>
      </c>
      <c r="BG20" s="91" t="e">
        <f>BG19/2</f>
        <v>#N/A</v>
      </c>
      <c r="BH20" s="91" t="e">
        <f>BH19/2</f>
        <v>#N/A</v>
      </c>
      <c r="BI20" s="91" t="e">
        <f>BI19/2</f>
        <v>#N/A</v>
      </c>
      <c r="BJ20" s="91" t="e">
        <f>BJ19/2</f>
        <v>#N/A</v>
      </c>
      <c r="BK20" s="91" t="e">
        <f>BK19/2</f>
        <v>#N/A</v>
      </c>
      <c r="BM20" s="76"/>
      <c r="BN20" s="77" t="s">
        <v>112</v>
      </c>
      <c r="BO20" s="78">
        <f>SUMIF(BG18:BK18,"小値賀町",BG19:BK19)*AR16</f>
        <v>0</v>
      </c>
      <c r="BP20" s="223"/>
      <c r="BQ20" s="92"/>
      <c r="BR20" s="80"/>
      <c r="BS20" s="93"/>
      <c r="BT20" s="77" t="s">
        <v>112</v>
      </c>
      <c r="BU20" s="82" t="str">
        <f t="shared" si="0"/>
        <v>0</v>
      </c>
      <c r="BV20" s="83" t="str">
        <f t="shared" si="1"/>
        <v>0</v>
      </c>
      <c r="BW20" s="84">
        <f t="shared" si="3"/>
        <v>0</v>
      </c>
      <c r="BX20" s="85">
        <f t="shared" si="4"/>
        <v>0</v>
      </c>
      <c r="BY20" s="86">
        <f t="shared" si="5"/>
        <v>0</v>
      </c>
      <c r="BZ20" s="89"/>
      <c r="CA20" s="86">
        <f>(COUNTA(R20))*AR16</f>
        <v>0</v>
      </c>
      <c r="CB20" s="94"/>
      <c r="CC20" s="77" t="s">
        <v>112</v>
      </c>
      <c r="CD20" s="82" t="str">
        <f t="shared" si="2"/>
        <v>0</v>
      </c>
      <c r="CE20" s="29"/>
      <c r="CF20" s="20"/>
      <c r="CH20" s="39"/>
      <c r="CI20" s="39">
        <v>4</v>
      </c>
      <c r="CJ20" s="29" t="s">
        <v>13</v>
      </c>
      <c r="CK20" s="39">
        <v>4</v>
      </c>
      <c r="CL20" s="39" t="s">
        <v>180</v>
      </c>
      <c r="CM20" s="39" t="s">
        <v>30</v>
      </c>
      <c r="CN20" s="39">
        <v>200</v>
      </c>
      <c r="CO20" s="39">
        <v>100</v>
      </c>
      <c r="CP20" s="39" t="s">
        <v>41</v>
      </c>
      <c r="CQ20" s="39" t="s">
        <v>142</v>
      </c>
      <c r="CR20" s="39" t="s">
        <v>138</v>
      </c>
      <c r="CS20" s="39">
        <v>4400</v>
      </c>
      <c r="CT20" s="39" t="s">
        <v>12</v>
      </c>
    </row>
    <row r="21" spans="2:98" ht="15.75" customHeight="1" thickBot="1" x14ac:dyDescent="0.2">
      <c r="B21" s="707"/>
      <c r="C21" s="708"/>
      <c r="D21" s="814"/>
      <c r="E21" s="814"/>
      <c r="F21" s="814"/>
      <c r="G21" s="814"/>
      <c r="H21" s="814"/>
      <c r="I21" s="814"/>
      <c r="J21" s="814"/>
      <c r="K21" s="814"/>
      <c r="L21" s="814"/>
      <c r="M21" s="815"/>
      <c r="N21" s="204"/>
      <c r="O21" s="801"/>
      <c r="P21" s="579" t="s">
        <v>113</v>
      </c>
      <c r="Q21" s="580"/>
      <c r="R21" s="164"/>
      <c r="S21" s="5"/>
      <c r="T21" s="565"/>
      <c r="U21" s="535" t="str">
        <f>IF(U19="","",VLOOKUP(U19,$CP:$CS,4,FALSE))</f>
        <v/>
      </c>
      <c r="V21" s="536"/>
      <c r="W21" s="536"/>
      <c r="X21" s="545"/>
      <c r="Y21" s="535" t="str">
        <f>IF(Y19="","",VLOOKUP(Y19,$CP:$CS,4,FALSE))</f>
        <v/>
      </c>
      <c r="Z21" s="536"/>
      <c r="AA21" s="536"/>
      <c r="AB21" s="545"/>
      <c r="AC21" s="535" t="str">
        <f>IF(AC19="","",VLOOKUP(AC19,$CP:$CS,4,FALSE))</f>
        <v/>
      </c>
      <c r="AD21" s="536"/>
      <c r="AE21" s="536"/>
      <c r="AF21" s="545"/>
      <c r="AG21" s="535" t="str">
        <f>IF(AG19="","",VLOOKUP(AG19,$CP:$CS,4,FALSE))</f>
        <v/>
      </c>
      <c r="AH21" s="536"/>
      <c r="AI21" s="536"/>
      <c r="AJ21" s="545"/>
      <c r="AK21" s="535" t="str">
        <f>IF(AK19="","",VLOOKUP(AK19,$CP:$CS,4,FALSE))</f>
        <v/>
      </c>
      <c r="AL21" s="536"/>
      <c r="AM21" s="536"/>
      <c r="AN21" s="536"/>
      <c r="AO21" s="573"/>
      <c r="AP21" s="576"/>
      <c r="AQ21" s="577"/>
      <c r="AR21" s="544"/>
      <c r="AS21" s="544"/>
      <c r="AT21" s="570"/>
      <c r="AU21" s="570"/>
      <c r="AV21" s="570"/>
      <c r="AW21" s="570"/>
      <c r="AX21" s="571"/>
      <c r="BA21" s="28"/>
      <c r="BB21" s="132"/>
      <c r="BC21" s="20"/>
      <c r="BD21" s="20"/>
      <c r="BE21" s="20"/>
      <c r="BM21" s="95"/>
      <c r="BN21" s="96" t="s">
        <v>113</v>
      </c>
      <c r="BO21" s="97">
        <f>SUMIF(BG18:BK18,"宇久町",BG19:BK19)*AR16</f>
        <v>0</v>
      </c>
      <c r="BP21" s="224"/>
      <c r="BQ21" s="47"/>
      <c r="BR21" s="80"/>
      <c r="BS21" s="98"/>
      <c r="BT21" s="96" t="s">
        <v>113</v>
      </c>
      <c r="BU21" s="100" t="str">
        <f t="shared" si="0"/>
        <v>0</v>
      </c>
      <c r="BV21" s="101" t="str">
        <f t="shared" si="1"/>
        <v>0</v>
      </c>
      <c r="BW21" s="102">
        <f t="shared" si="3"/>
        <v>0</v>
      </c>
      <c r="BX21" s="103">
        <f t="shared" si="4"/>
        <v>0</v>
      </c>
      <c r="BY21" s="104">
        <f t="shared" si="5"/>
        <v>0</v>
      </c>
      <c r="BZ21" s="89"/>
      <c r="CA21" s="104">
        <f>(COUNTA(R21))*AR16</f>
        <v>0</v>
      </c>
      <c r="CC21" s="96" t="s">
        <v>113</v>
      </c>
      <c r="CD21" s="100" t="str">
        <f t="shared" si="2"/>
        <v>0</v>
      </c>
      <c r="CE21" s="29"/>
      <c r="CF21" s="20"/>
      <c r="CG21" s="39"/>
      <c r="CH21" s="39"/>
      <c r="CI21" s="20"/>
      <c r="CJ21" s="29" t="s">
        <v>14</v>
      </c>
      <c r="CK21" s="39">
        <v>5</v>
      </c>
      <c r="CL21" s="39" t="s">
        <v>181</v>
      </c>
      <c r="CM21" s="39" t="s">
        <v>30</v>
      </c>
      <c r="CN21" s="39">
        <v>200</v>
      </c>
      <c r="CO21" s="39">
        <v>100</v>
      </c>
      <c r="CP21" s="39" t="s">
        <v>269</v>
      </c>
      <c r="CQ21" s="39" t="s">
        <v>143</v>
      </c>
      <c r="CR21" s="39" t="s">
        <v>138</v>
      </c>
      <c r="CS21" s="39">
        <v>3900</v>
      </c>
      <c r="CT21" s="39" t="s">
        <v>32</v>
      </c>
    </row>
    <row r="22" spans="2:98" ht="15.75" customHeight="1" thickBot="1" x14ac:dyDescent="0.2">
      <c r="B22" s="707" t="s">
        <v>152</v>
      </c>
      <c r="C22" s="708"/>
      <c r="D22" s="814"/>
      <c r="E22" s="814"/>
      <c r="F22" s="814"/>
      <c r="G22" s="814"/>
      <c r="H22" s="814"/>
      <c r="I22" s="814"/>
      <c r="J22" s="814"/>
      <c r="K22" s="814"/>
      <c r="L22" s="814"/>
      <c r="M22" s="815"/>
      <c r="N22" s="187"/>
      <c r="O22" s="799">
        <v>2</v>
      </c>
      <c r="P22" s="546" t="s">
        <v>109</v>
      </c>
      <c r="Q22" s="547"/>
      <c r="R22" s="162"/>
      <c r="S22" s="3"/>
      <c r="T22" s="548" t="s">
        <v>29</v>
      </c>
      <c r="U22" s="64"/>
      <c r="V22" s="537" t="str">
        <f>IF(U22="","",VLOOKUP(U22,$CK:$CN,3,FALSE))</f>
        <v/>
      </c>
      <c r="W22" s="538"/>
      <c r="X22" s="641"/>
      <c r="Y22" s="64"/>
      <c r="Z22" s="537" t="str">
        <f>IF(Y22="","",VLOOKUP(Y22,$CK:$CN,3,FALSE))</f>
        <v/>
      </c>
      <c r="AA22" s="538"/>
      <c r="AB22" s="641"/>
      <c r="AC22" s="64"/>
      <c r="AD22" s="537" t="str">
        <f>IF(AC22="","",VLOOKUP(AC22,$CK:$CN,3,FALSE))</f>
        <v/>
      </c>
      <c r="AE22" s="538"/>
      <c r="AF22" s="641"/>
      <c r="AG22" s="64"/>
      <c r="AH22" s="537" t="str">
        <f>IF(AG22="","",VLOOKUP(AG22,$CK:$CN,3,FALSE))</f>
        <v/>
      </c>
      <c r="AI22" s="538"/>
      <c r="AJ22" s="641"/>
      <c r="AK22" s="64"/>
      <c r="AL22" s="537" t="str">
        <f>IF(AK22="","",VLOOKUP(AK22,$CK:$CN,3,FALSE))</f>
        <v/>
      </c>
      <c r="AM22" s="538"/>
      <c r="AN22" s="539"/>
      <c r="AO22" s="644" t="s">
        <v>156</v>
      </c>
      <c r="AP22" s="581">
        <f>BZ22</f>
        <v>0</v>
      </c>
      <c r="AQ22" s="582"/>
      <c r="AR22" s="542"/>
      <c r="AS22" s="542"/>
      <c r="AT22" s="566">
        <f>(AP22+AP24)*AR22</f>
        <v>0</v>
      </c>
      <c r="AU22" s="566"/>
      <c r="AV22" s="566"/>
      <c r="AW22" s="566">
        <f>SUM(S22:S27)*AR22</f>
        <v>0</v>
      </c>
      <c r="AX22" s="567"/>
      <c r="BA22" s="28"/>
      <c r="BB22" s="132"/>
      <c r="BC22" s="20"/>
      <c r="BD22" s="20"/>
      <c r="BE22" s="20"/>
      <c r="BM22" s="66">
        <v>2</v>
      </c>
      <c r="BN22" s="67" t="s">
        <v>171</v>
      </c>
      <c r="BO22" s="68">
        <f>SUMIF(BG24:BK24,"対馬市",BG25:BK25)*AR22</f>
        <v>0</v>
      </c>
      <c r="BP22" s="222"/>
      <c r="BQ22" s="69">
        <f>SUM(U27:AN27)</f>
        <v>0</v>
      </c>
      <c r="BR22" s="80"/>
      <c r="BS22" s="30" t="s">
        <v>135</v>
      </c>
      <c r="BT22" s="67" t="s">
        <v>108</v>
      </c>
      <c r="BU22" s="71" t="str">
        <f t="shared" ref="BU22:BU27" si="6">IF(R22="","0",$BZ$22/$BS$23)</f>
        <v>0</v>
      </c>
      <c r="BV22" s="72" t="str">
        <f t="shared" ref="BV22:BV27" si="7">IF(R22="","0",BZ23/$BS$23)</f>
        <v>0</v>
      </c>
      <c r="BW22" s="73">
        <f>BU22*$AR$22</f>
        <v>0</v>
      </c>
      <c r="BX22" s="74">
        <f>BV22*$AR$24</f>
        <v>0</v>
      </c>
      <c r="BY22" s="75">
        <f>BW22+BX22</f>
        <v>0</v>
      </c>
      <c r="BZ22" s="69">
        <f>SUM(U24:AN24)</f>
        <v>0</v>
      </c>
      <c r="CA22" s="75">
        <f>(COUNTA(R22))*AR22</f>
        <v>0</v>
      </c>
      <c r="CB22" s="94"/>
      <c r="CC22" s="67" t="s">
        <v>108</v>
      </c>
      <c r="CD22" s="71" t="str">
        <f t="shared" ref="CD22:CD27" si="8">IF((S22)="","0",($AR$22+$AR$24)*S22*1000)</f>
        <v>0</v>
      </c>
      <c r="CE22" s="29"/>
      <c r="CF22" s="20"/>
      <c r="CG22" s="39"/>
      <c r="CH22" s="39"/>
      <c r="CI22" s="39"/>
      <c r="CJ22" s="29" t="s">
        <v>15</v>
      </c>
      <c r="CK22" s="15">
        <v>7</v>
      </c>
      <c r="CL22" s="39" t="s">
        <v>177</v>
      </c>
      <c r="CM22" s="39" t="s">
        <v>182</v>
      </c>
      <c r="CN22" s="15">
        <v>3300</v>
      </c>
      <c r="CO22" s="15">
        <v>1650</v>
      </c>
      <c r="CS22" s="15"/>
      <c r="CT22" s="15"/>
    </row>
    <row r="23" spans="2:98" ht="15.75" customHeight="1" x14ac:dyDescent="0.15">
      <c r="B23" s="707"/>
      <c r="C23" s="708"/>
      <c r="D23" s="814"/>
      <c r="E23" s="814"/>
      <c r="F23" s="814"/>
      <c r="G23" s="814"/>
      <c r="H23" s="814"/>
      <c r="I23" s="814"/>
      <c r="J23" s="814"/>
      <c r="K23" s="814"/>
      <c r="L23" s="814"/>
      <c r="M23" s="815"/>
      <c r="N23" s="187"/>
      <c r="O23" s="800"/>
      <c r="P23" s="561" t="s">
        <v>108</v>
      </c>
      <c r="Q23" s="562"/>
      <c r="R23" s="163"/>
      <c r="S23" s="4"/>
      <c r="T23" s="549"/>
      <c r="U23" s="638" t="str">
        <f>IF(U22="","",VLOOKUP(U22,$CK:$CN,2,FALSE))</f>
        <v/>
      </c>
      <c r="V23" s="639"/>
      <c r="W23" s="639"/>
      <c r="X23" s="640"/>
      <c r="Y23" s="638" t="str">
        <f>IF(Y22="","",VLOOKUP(Y22,$CK:$CN,2,FALSE))</f>
        <v/>
      </c>
      <c r="Z23" s="639"/>
      <c r="AA23" s="639"/>
      <c r="AB23" s="640"/>
      <c r="AC23" s="638" t="str">
        <f>IF(AC22="","",VLOOKUP(AC22,$CK:$CN,2,FALSE))</f>
        <v/>
      </c>
      <c r="AD23" s="639"/>
      <c r="AE23" s="639"/>
      <c r="AF23" s="640"/>
      <c r="AG23" s="638" t="str">
        <f>IF(AG22="","",VLOOKUP(AG22,$CK:$CN,2,FALSE))</f>
        <v/>
      </c>
      <c r="AH23" s="639"/>
      <c r="AI23" s="639"/>
      <c r="AJ23" s="640"/>
      <c r="AK23" s="638" t="str">
        <f>IF(AK22="","",VLOOKUP(AK22,$CK:$CN,2,FALSE))</f>
        <v/>
      </c>
      <c r="AL23" s="639"/>
      <c r="AM23" s="639"/>
      <c r="AN23" s="640"/>
      <c r="AO23" s="572"/>
      <c r="AP23" s="557"/>
      <c r="AQ23" s="558"/>
      <c r="AR23" s="543"/>
      <c r="AS23" s="543"/>
      <c r="AT23" s="568"/>
      <c r="AU23" s="568"/>
      <c r="AV23" s="568"/>
      <c r="AW23" s="568"/>
      <c r="AX23" s="569"/>
      <c r="BA23" s="28"/>
      <c r="BB23" s="132"/>
      <c r="BC23" s="20"/>
      <c r="BD23" s="20"/>
      <c r="BE23" s="20"/>
      <c r="BM23" s="76"/>
      <c r="BN23" s="77" t="s">
        <v>108</v>
      </c>
      <c r="BO23" s="78">
        <f>SUMIF(BG24:BK24,"壱岐市",BG25:BK25)*AR22</f>
        <v>0</v>
      </c>
      <c r="BP23" s="223"/>
      <c r="BQ23" s="221"/>
      <c r="BR23" s="80"/>
      <c r="BS23" s="642">
        <f>COUNTA(R22:R27)</f>
        <v>0</v>
      </c>
      <c r="BT23" s="77" t="s">
        <v>109</v>
      </c>
      <c r="BU23" s="82" t="str">
        <f t="shared" si="6"/>
        <v>0</v>
      </c>
      <c r="BV23" s="83" t="str">
        <f t="shared" si="7"/>
        <v>0</v>
      </c>
      <c r="BW23" s="84">
        <f t="shared" ref="BW23:BW27" si="9">BU23*$AR$22</f>
        <v>0</v>
      </c>
      <c r="BX23" s="85">
        <f t="shared" ref="BX23:BX27" si="10">BV23*$AR$24</f>
        <v>0</v>
      </c>
      <c r="BY23" s="86">
        <f t="shared" ref="BY23:BY27" si="11">BW23+BX23</f>
        <v>0</v>
      </c>
      <c r="BZ23" s="79">
        <f>BZ22/2</f>
        <v>0</v>
      </c>
      <c r="CA23" s="86">
        <f>(COUNTA(R23))*AR22</f>
        <v>0</v>
      </c>
      <c r="CB23" s="94"/>
      <c r="CC23" s="77" t="s">
        <v>109</v>
      </c>
      <c r="CD23" s="82" t="str">
        <f t="shared" si="8"/>
        <v>0</v>
      </c>
      <c r="CE23" s="29"/>
      <c r="CF23" s="20"/>
      <c r="CG23" s="39"/>
      <c r="CH23" s="39"/>
      <c r="CI23" s="39"/>
      <c r="CJ23" s="20"/>
      <c r="CK23" s="15">
        <v>8</v>
      </c>
      <c r="CL23" s="39" t="s">
        <v>178</v>
      </c>
      <c r="CM23" s="39" t="s">
        <v>182</v>
      </c>
      <c r="CN23" s="15">
        <v>3700</v>
      </c>
      <c r="CO23" s="15">
        <v>1850</v>
      </c>
      <c r="CS23" s="15"/>
      <c r="CT23" s="39"/>
    </row>
    <row r="24" spans="2:98" ht="15.75" customHeight="1" x14ac:dyDescent="0.15">
      <c r="B24" s="707" t="s">
        <v>153</v>
      </c>
      <c r="C24" s="708"/>
      <c r="D24" s="814"/>
      <c r="E24" s="814"/>
      <c r="F24" s="814"/>
      <c r="G24" s="814"/>
      <c r="H24" s="814"/>
      <c r="I24" s="814"/>
      <c r="J24" s="814"/>
      <c r="K24" s="814"/>
      <c r="L24" s="814"/>
      <c r="M24" s="815"/>
      <c r="N24" s="187"/>
      <c r="O24" s="800"/>
      <c r="P24" s="561" t="s">
        <v>110</v>
      </c>
      <c r="Q24" s="562"/>
      <c r="R24" s="163"/>
      <c r="S24" s="4"/>
      <c r="T24" s="550"/>
      <c r="U24" s="624" t="str">
        <f>IF($AD$2="小学校",IF(U22="","",VLOOKUP(U22,$CK:$CO,5,FALSE)),IF($AD$2="","",IFERROR(VLOOKUP(U22,$CK:$CO,4,FALSE),"")))</f>
        <v/>
      </c>
      <c r="V24" s="625"/>
      <c r="W24" s="625"/>
      <c r="X24" s="626"/>
      <c r="Y24" s="624" t="str">
        <f>IF($AD$2="小学校",IF(Y22="","",VLOOKUP(Y22,$CK:$CO,5,FALSE)),IF($AD$2="","",IFERROR(VLOOKUP(Y22,$CK:$CO,4,FALSE),"")))</f>
        <v/>
      </c>
      <c r="Z24" s="625"/>
      <c r="AA24" s="625"/>
      <c r="AB24" s="626"/>
      <c r="AC24" s="624" t="str">
        <f>IF($AD$2="小学校",IF(AC22="","",VLOOKUP(AC22,$CK:$CO,5,FALSE)),IF($AD$2="","",IFERROR(VLOOKUP(AC22,$CK:$CO,4,FALSE),"")))</f>
        <v/>
      </c>
      <c r="AD24" s="625"/>
      <c r="AE24" s="625"/>
      <c r="AF24" s="626"/>
      <c r="AG24" s="624" t="str">
        <f>IF($AD$2="小学校",IF(AG22="","",VLOOKUP(AG22,$CK:$CO,5,FALSE)),IF($AD$2="","",IFERROR(VLOOKUP(AG22,$CK:$CO,4,FALSE),"")))</f>
        <v/>
      </c>
      <c r="AH24" s="625"/>
      <c r="AI24" s="625"/>
      <c r="AJ24" s="626"/>
      <c r="AK24" s="624" t="str">
        <f>IF($AD$2="小学校",IF(AK22="","",VLOOKUP(AK22,$CK:$CO,5,FALSE)),IF($AD$2="","",IFERROR(VLOOKUP(AK22,$CK:$CO,4,FALSE),"")))</f>
        <v/>
      </c>
      <c r="AL24" s="625"/>
      <c r="AM24" s="625"/>
      <c r="AN24" s="626"/>
      <c r="AO24" s="572" t="s">
        <v>157</v>
      </c>
      <c r="AP24" s="557">
        <f>+BQ22</f>
        <v>0</v>
      </c>
      <c r="AQ24" s="558"/>
      <c r="AR24" s="543"/>
      <c r="AS24" s="543"/>
      <c r="AT24" s="568"/>
      <c r="AU24" s="568"/>
      <c r="AV24" s="568"/>
      <c r="AW24" s="568"/>
      <c r="AX24" s="569"/>
      <c r="BA24" s="28"/>
      <c r="BB24" s="132"/>
      <c r="BC24" s="20"/>
      <c r="BD24" s="20"/>
      <c r="BE24" s="20"/>
      <c r="BF24" s="87" t="s">
        <v>31</v>
      </c>
      <c r="BG24" s="88" t="e">
        <f>VLOOKUP(U25,$CP:$CT,5,FALSE)</f>
        <v>#N/A</v>
      </c>
      <c r="BH24" s="88" t="e">
        <f>VLOOKUP(Y25,$CP:$CT,5,FALSE)</f>
        <v>#N/A</v>
      </c>
      <c r="BI24" s="88" t="e">
        <f>VLOOKUP(AC25,$CP:$CT,5,FALSE)</f>
        <v>#N/A</v>
      </c>
      <c r="BJ24" s="88" t="e">
        <f>VLOOKUP(AG25,$CP:$CT,5,FALSE)</f>
        <v>#N/A</v>
      </c>
      <c r="BK24" s="88" t="e">
        <f>VLOOKUP(AK25,$CP:$CT,5,FALSE)</f>
        <v>#N/A</v>
      </c>
      <c r="BM24" s="76"/>
      <c r="BN24" s="77" t="s">
        <v>110</v>
      </c>
      <c r="BO24" s="78">
        <f>SUMIF(BG24:BK24,"五島市",BG25:BK25)*AR22</f>
        <v>0</v>
      </c>
      <c r="BP24" s="223"/>
      <c r="BQ24" s="92"/>
      <c r="BR24" s="80"/>
      <c r="BS24" s="643"/>
      <c r="BT24" s="77" t="s">
        <v>110</v>
      </c>
      <c r="BU24" s="82" t="str">
        <f t="shared" si="6"/>
        <v>0</v>
      </c>
      <c r="BV24" s="83" t="str">
        <f t="shared" si="7"/>
        <v>0</v>
      </c>
      <c r="BW24" s="84">
        <f t="shared" si="9"/>
        <v>0</v>
      </c>
      <c r="BX24" s="85">
        <f t="shared" si="10"/>
        <v>0</v>
      </c>
      <c r="BY24" s="86">
        <f t="shared" si="11"/>
        <v>0</v>
      </c>
      <c r="BZ24" s="89"/>
      <c r="CA24" s="86">
        <f>(COUNTA(R24))*AR22</f>
        <v>0</v>
      </c>
      <c r="CB24" s="94"/>
      <c r="CC24" s="77" t="s">
        <v>110</v>
      </c>
      <c r="CD24" s="82" t="str">
        <f t="shared" si="8"/>
        <v>0</v>
      </c>
      <c r="CE24" s="29"/>
      <c r="CF24" s="29"/>
      <c r="CI24" s="14"/>
      <c r="CJ24" s="20"/>
      <c r="CK24" s="15">
        <v>9</v>
      </c>
      <c r="CL24" s="39" t="s">
        <v>180</v>
      </c>
      <c r="CM24" s="39" t="s">
        <v>182</v>
      </c>
      <c r="CN24" s="15">
        <v>400</v>
      </c>
      <c r="CO24" s="15">
        <v>200</v>
      </c>
      <c r="CS24" s="15"/>
      <c r="CT24" s="39"/>
    </row>
    <row r="25" spans="2:98" ht="15.75" customHeight="1" thickBot="1" x14ac:dyDescent="0.2">
      <c r="B25" s="707"/>
      <c r="C25" s="708"/>
      <c r="D25" s="814"/>
      <c r="E25" s="814"/>
      <c r="F25" s="814"/>
      <c r="G25" s="814"/>
      <c r="H25" s="814"/>
      <c r="I25" s="814"/>
      <c r="J25" s="814"/>
      <c r="K25" s="814"/>
      <c r="L25" s="814"/>
      <c r="M25" s="815"/>
      <c r="N25" s="187"/>
      <c r="O25" s="800"/>
      <c r="P25" s="561" t="s">
        <v>111</v>
      </c>
      <c r="Q25" s="562"/>
      <c r="R25" s="163"/>
      <c r="S25" s="4"/>
      <c r="T25" s="563" t="s">
        <v>33</v>
      </c>
      <c r="U25" s="90"/>
      <c r="V25" s="540" t="str">
        <f>IF(U25="","",VLOOKUP(U25,$CP:$CS,3,FALSE))</f>
        <v/>
      </c>
      <c r="W25" s="541"/>
      <c r="X25" s="635"/>
      <c r="Y25" s="90"/>
      <c r="Z25" s="540" t="str">
        <f>IF(Y25="","",VLOOKUP(Y25,$CP:$CS,3,FALSE))</f>
        <v/>
      </c>
      <c r="AA25" s="541"/>
      <c r="AB25" s="635"/>
      <c r="AC25" s="90"/>
      <c r="AD25" s="540" t="str">
        <f>IF(AC25="","",VLOOKUP(AC25,$CP:$CS,3,FALSE))</f>
        <v/>
      </c>
      <c r="AE25" s="541"/>
      <c r="AF25" s="635"/>
      <c r="AG25" s="90"/>
      <c r="AH25" s="540" t="str">
        <f>IF(AG25="","",VLOOKUP(AG25,$CP:$CS,3,FALSE))</f>
        <v/>
      </c>
      <c r="AI25" s="541"/>
      <c r="AJ25" s="635"/>
      <c r="AK25" s="90"/>
      <c r="AL25" s="540" t="str">
        <f>IF(AK25="","",VLOOKUP(AK25,$CP:$CS,3,FALSE))</f>
        <v/>
      </c>
      <c r="AM25" s="541"/>
      <c r="AN25" s="541"/>
      <c r="AO25" s="572"/>
      <c r="AP25" s="557"/>
      <c r="AQ25" s="558"/>
      <c r="AR25" s="543"/>
      <c r="AS25" s="543"/>
      <c r="AT25" s="568"/>
      <c r="AU25" s="568"/>
      <c r="AV25" s="568"/>
      <c r="AW25" s="568"/>
      <c r="AX25" s="569"/>
      <c r="BA25" s="28"/>
      <c r="BB25" s="132"/>
      <c r="BC25" s="20"/>
      <c r="BD25" s="20"/>
      <c r="BE25" s="20"/>
      <c r="BF25" s="87" t="s">
        <v>34</v>
      </c>
      <c r="BG25" s="91" t="e">
        <f>VLOOKUP(U25,$CP:$CT,4,FALSE)</f>
        <v>#N/A</v>
      </c>
      <c r="BH25" s="91" t="e">
        <f>VLOOKUP(Y25,$CP:$CT,4,FALSE)</f>
        <v>#N/A</v>
      </c>
      <c r="BI25" s="91" t="e">
        <f>VLOOKUP(AC25,$CP:$CT,4,FALSE)</f>
        <v>#N/A</v>
      </c>
      <c r="BJ25" s="91" t="e">
        <f>VLOOKUP(AG25,$CP:$CT,4,FALSE)</f>
        <v>#N/A</v>
      </c>
      <c r="BK25" s="91" t="e">
        <f>VLOOKUP(AK25,$CP:$CT,4,FALSE)</f>
        <v>#N/A</v>
      </c>
      <c r="BM25" s="76"/>
      <c r="BN25" s="77" t="s">
        <v>111</v>
      </c>
      <c r="BO25" s="78">
        <f>SUMIF(BG24:BK24,"新上五島町",BG25:BK25)*AR22</f>
        <v>0</v>
      </c>
      <c r="BP25" s="223"/>
      <c r="BQ25" s="92"/>
      <c r="BR25" s="80"/>
      <c r="BS25" s="105"/>
      <c r="BT25" s="77" t="s">
        <v>111</v>
      </c>
      <c r="BU25" s="82" t="str">
        <f t="shared" si="6"/>
        <v>0</v>
      </c>
      <c r="BV25" s="83" t="str">
        <f t="shared" si="7"/>
        <v>0</v>
      </c>
      <c r="BW25" s="84">
        <f t="shared" si="9"/>
        <v>0</v>
      </c>
      <c r="BX25" s="85">
        <f t="shared" si="10"/>
        <v>0</v>
      </c>
      <c r="BY25" s="86">
        <f t="shared" si="11"/>
        <v>0</v>
      </c>
      <c r="BZ25" s="89"/>
      <c r="CA25" s="86">
        <f>(COUNTA(R25))*AR22</f>
        <v>0</v>
      </c>
      <c r="CB25" s="94"/>
      <c r="CC25" s="77" t="s">
        <v>111</v>
      </c>
      <c r="CD25" s="82" t="str">
        <f t="shared" si="8"/>
        <v>0</v>
      </c>
      <c r="CE25" s="29"/>
      <c r="CF25" s="29"/>
      <c r="CI25" s="14"/>
      <c r="CJ25" s="29"/>
      <c r="CK25" s="15">
        <v>10</v>
      </c>
      <c r="CL25" s="39" t="s">
        <v>183</v>
      </c>
      <c r="CM25" s="39" t="s">
        <v>30</v>
      </c>
      <c r="CN25" s="15">
        <v>1600</v>
      </c>
      <c r="CO25" s="15">
        <v>800</v>
      </c>
      <c r="CS25" s="15"/>
      <c r="CT25" s="39"/>
    </row>
    <row r="26" spans="2:98" ht="15.75" customHeight="1" x14ac:dyDescent="0.15">
      <c r="B26" s="707" t="s">
        <v>154</v>
      </c>
      <c r="C26" s="708"/>
      <c r="D26" s="814"/>
      <c r="E26" s="814"/>
      <c r="F26" s="814"/>
      <c r="G26" s="814"/>
      <c r="H26" s="814"/>
      <c r="I26" s="814"/>
      <c r="J26" s="814"/>
      <c r="K26" s="814"/>
      <c r="L26" s="814"/>
      <c r="M26" s="815"/>
      <c r="N26" s="204"/>
      <c r="O26" s="800"/>
      <c r="P26" s="561" t="s">
        <v>112</v>
      </c>
      <c r="Q26" s="562"/>
      <c r="R26" s="163"/>
      <c r="S26" s="4"/>
      <c r="T26" s="564"/>
      <c r="U26" s="559" t="str">
        <f>IF(U25="","",VLOOKUP(U25,$CP:$CS,2,FALSE))</f>
        <v/>
      </c>
      <c r="V26" s="560"/>
      <c r="W26" s="560"/>
      <c r="X26" s="578"/>
      <c r="Y26" s="559" t="str">
        <f>IF(Y25="","",VLOOKUP(Y25,$CP:$CS,2,FALSE))</f>
        <v/>
      </c>
      <c r="Z26" s="560"/>
      <c r="AA26" s="560"/>
      <c r="AB26" s="578"/>
      <c r="AC26" s="559" t="str">
        <f>IF(AC25="","",VLOOKUP(AC25,$CP:$CS,2,FALSE))</f>
        <v/>
      </c>
      <c r="AD26" s="560"/>
      <c r="AE26" s="560"/>
      <c r="AF26" s="578"/>
      <c r="AG26" s="559" t="str">
        <f>IF(AG25="","",VLOOKUP(AG25,$CP:$CS,2,FALSE))</f>
        <v/>
      </c>
      <c r="AH26" s="560"/>
      <c r="AI26" s="560"/>
      <c r="AJ26" s="578"/>
      <c r="AK26" s="559" t="str">
        <f>IF(AK25="","",VLOOKUP(AK25,$CP:$CS,2,FALSE))</f>
        <v/>
      </c>
      <c r="AL26" s="560"/>
      <c r="AM26" s="560"/>
      <c r="AN26" s="560"/>
      <c r="AO26" s="572" t="s">
        <v>141</v>
      </c>
      <c r="AP26" s="574">
        <f>SUM(AP22:AQ25)</f>
        <v>0</v>
      </c>
      <c r="AQ26" s="575"/>
      <c r="AR26" s="543"/>
      <c r="AS26" s="543"/>
      <c r="AT26" s="568"/>
      <c r="AU26" s="568"/>
      <c r="AV26" s="568"/>
      <c r="AW26" s="568"/>
      <c r="AX26" s="569"/>
      <c r="BA26" s="28"/>
      <c r="BB26" s="148"/>
      <c r="BC26" s="20"/>
      <c r="BD26" s="20"/>
      <c r="BE26" s="20"/>
      <c r="BF26" s="87" t="s">
        <v>39</v>
      </c>
      <c r="BG26" s="91" t="e">
        <f>BG25/2</f>
        <v>#N/A</v>
      </c>
      <c r="BH26" s="91" t="e">
        <f>BH25/2</f>
        <v>#N/A</v>
      </c>
      <c r="BI26" s="91" t="e">
        <f>BI25/2</f>
        <v>#N/A</v>
      </c>
      <c r="BJ26" s="91" t="e">
        <f>BJ25/2</f>
        <v>#N/A</v>
      </c>
      <c r="BK26" s="91" t="e">
        <f>BK25/2</f>
        <v>#N/A</v>
      </c>
      <c r="BM26" s="76"/>
      <c r="BN26" s="77" t="s">
        <v>112</v>
      </c>
      <c r="BO26" s="78">
        <f>SUMIF(BG24:BK24,"小値賀町",BG25:BK25)*AR22</f>
        <v>0</v>
      </c>
      <c r="BP26" s="223"/>
      <c r="BQ26" s="92"/>
      <c r="BR26" s="80"/>
      <c r="BS26" s="41"/>
      <c r="BT26" s="77" t="s">
        <v>112</v>
      </c>
      <c r="BU26" s="82" t="str">
        <f t="shared" si="6"/>
        <v>0</v>
      </c>
      <c r="BV26" s="83" t="str">
        <f t="shared" si="7"/>
        <v>0</v>
      </c>
      <c r="BW26" s="84">
        <f t="shared" si="9"/>
        <v>0</v>
      </c>
      <c r="BX26" s="85">
        <f t="shared" si="10"/>
        <v>0</v>
      </c>
      <c r="BY26" s="86">
        <f t="shared" si="11"/>
        <v>0</v>
      </c>
      <c r="BZ26" s="89"/>
      <c r="CA26" s="86">
        <f>(COUNTA(R26))*AR22</f>
        <v>0</v>
      </c>
      <c r="CB26" s="94"/>
      <c r="CC26" s="77" t="s">
        <v>112</v>
      </c>
      <c r="CD26" s="82" t="str">
        <f t="shared" si="8"/>
        <v>0</v>
      </c>
      <c r="CE26" s="29"/>
      <c r="CF26" s="29"/>
      <c r="CI26" s="14"/>
      <c r="CJ26" s="20"/>
      <c r="CK26" s="15">
        <v>11</v>
      </c>
      <c r="CL26" s="39" t="s">
        <v>184</v>
      </c>
      <c r="CM26" s="15" t="s">
        <v>30</v>
      </c>
      <c r="CN26" s="15">
        <v>1600</v>
      </c>
      <c r="CO26" s="15">
        <v>800</v>
      </c>
      <c r="CS26" s="15"/>
      <c r="CT26" s="15"/>
    </row>
    <row r="27" spans="2:98" ht="15.75" customHeight="1" thickBot="1" x14ac:dyDescent="0.2">
      <c r="B27" s="707"/>
      <c r="C27" s="708"/>
      <c r="D27" s="814"/>
      <c r="E27" s="814"/>
      <c r="F27" s="814"/>
      <c r="G27" s="814"/>
      <c r="H27" s="814"/>
      <c r="I27" s="814"/>
      <c r="J27" s="814"/>
      <c r="K27" s="814"/>
      <c r="L27" s="814"/>
      <c r="M27" s="815"/>
      <c r="N27" s="204"/>
      <c r="O27" s="801"/>
      <c r="P27" s="579" t="s">
        <v>113</v>
      </c>
      <c r="Q27" s="580"/>
      <c r="R27" s="164"/>
      <c r="S27" s="5"/>
      <c r="T27" s="565"/>
      <c r="U27" s="535" t="str">
        <f>IF(U25="","",VLOOKUP(U25,$CP:$CS,4,FALSE))</f>
        <v/>
      </c>
      <c r="V27" s="536"/>
      <c r="W27" s="536"/>
      <c r="X27" s="545"/>
      <c r="Y27" s="535" t="str">
        <f>IF(Y25="","",VLOOKUP(Y25,$CP:$CS,4,FALSE))</f>
        <v/>
      </c>
      <c r="Z27" s="536"/>
      <c r="AA27" s="536"/>
      <c r="AB27" s="545"/>
      <c r="AC27" s="535" t="str">
        <f>IF(AC25="","",VLOOKUP(AC25,$CP:$CS,4,FALSE))</f>
        <v/>
      </c>
      <c r="AD27" s="536"/>
      <c r="AE27" s="536"/>
      <c r="AF27" s="545"/>
      <c r="AG27" s="535" t="str">
        <f>IF(AG25="","",VLOOKUP(AG25,$CP:$CS,4,FALSE))</f>
        <v/>
      </c>
      <c r="AH27" s="536"/>
      <c r="AI27" s="536"/>
      <c r="AJ27" s="545"/>
      <c r="AK27" s="535" t="str">
        <f>IF(AK25="","",VLOOKUP(AK25,$CP:$CS,4,FALSE))</f>
        <v/>
      </c>
      <c r="AL27" s="536"/>
      <c r="AM27" s="536"/>
      <c r="AN27" s="536"/>
      <c r="AO27" s="573"/>
      <c r="AP27" s="576"/>
      <c r="AQ27" s="577"/>
      <c r="AR27" s="544"/>
      <c r="AS27" s="544"/>
      <c r="AT27" s="570"/>
      <c r="AU27" s="570"/>
      <c r="AV27" s="570"/>
      <c r="AW27" s="570"/>
      <c r="AX27" s="571"/>
      <c r="BA27" s="28"/>
      <c r="BB27" s="148"/>
      <c r="BC27" s="20"/>
      <c r="BD27" s="20"/>
      <c r="BE27" s="20"/>
      <c r="BM27" s="95"/>
      <c r="BN27" s="96" t="s">
        <v>113</v>
      </c>
      <c r="BO27" s="97">
        <f>SUMIF(BG24:BK24,"宇久町",BG25:BK25)*AR22</f>
        <v>0</v>
      </c>
      <c r="BP27" s="224"/>
      <c r="BQ27" s="92"/>
      <c r="BR27" s="80"/>
      <c r="BS27" s="56"/>
      <c r="BT27" s="96" t="s">
        <v>113</v>
      </c>
      <c r="BU27" s="100" t="str">
        <f t="shared" si="6"/>
        <v>0</v>
      </c>
      <c r="BV27" s="101" t="str">
        <f t="shared" si="7"/>
        <v>0</v>
      </c>
      <c r="BW27" s="102">
        <f t="shared" si="9"/>
        <v>0</v>
      </c>
      <c r="BX27" s="103">
        <f t="shared" si="10"/>
        <v>0</v>
      </c>
      <c r="BY27" s="104">
        <f t="shared" si="11"/>
        <v>0</v>
      </c>
      <c r="BZ27" s="89"/>
      <c r="CA27" s="104">
        <f>(COUNTA(R27))*AR22</f>
        <v>0</v>
      </c>
      <c r="CB27" s="94"/>
      <c r="CC27" s="96" t="s">
        <v>113</v>
      </c>
      <c r="CD27" s="100" t="str">
        <f t="shared" si="8"/>
        <v>0</v>
      </c>
      <c r="CE27" s="29"/>
      <c r="CF27" s="29"/>
      <c r="CI27" s="14"/>
      <c r="CJ27" s="20"/>
      <c r="CK27" s="15">
        <v>12</v>
      </c>
      <c r="CL27" s="39" t="s">
        <v>185</v>
      </c>
      <c r="CM27" s="15" t="s">
        <v>30</v>
      </c>
      <c r="CN27" s="15">
        <v>1600</v>
      </c>
      <c r="CO27" s="15">
        <v>800</v>
      </c>
      <c r="CS27" s="15"/>
      <c r="CT27" s="15"/>
    </row>
    <row r="28" spans="2:98" ht="15.75" customHeight="1" thickBot="1" x14ac:dyDescent="0.2">
      <c r="B28" s="707" t="s">
        <v>155</v>
      </c>
      <c r="C28" s="708"/>
      <c r="D28" s="814"/>
      <c r="E28" s="814"/>
      <c r="F28" s="814"/>
      <c r="G28" s="814"/>
      <c r="H28" s="814"/>
      <c r="I28" s="814"/>
      <c r="J28" s="814"/>
      <c r="K28" s="814"/>
      <c r="L28" s="814"/>
      <c r="M28" s="815"/>
      <c r="N28" s="187"/>
      <c r="O28" s="799">
        <v>3</v>
      </c>
      <c r="P28" s="546" t="s">
        <v>109</v>
      </c>
      <c r="Q28" s="547"/>
      <c r="R28" s="162"/>
      <c r="S28" s="3"/>
      <c r="T28" s="548" t="s">
        <v>29</v>
      </c>
      <c r="U28" s="64"/>
      <c r="V28" s="537" t="str">
        <f>IF(U28="","",VLOOKUP(U28,$CK:$CN,3,FALSE))</f>
        <v/>
      </c>
      <c r="W28" s="538"/>
      <c r="X28" s="641"/>
      <c r="Y28" s="64"/>
      <c r="Z28" s="537" t="str">
        <f>IF(Y28="","",VLOOKUP(Y28,$CK:$CN,3,FALSE))</f>
        <v/>
      </c>
      <c r="AA28" s="538"/>
      <c r="AB28" s="641"/>
      <c r="AC28" s="64"/>
      <c r="AD28" s="537" t="str">
        <f>IF(AC28="","",VLOOKUP(AC28,$CK:$CN,3,FALSE))</f>
        <v/>
      </c>
      <c r="AE28" s="538"/>
      <c r="AF28" s="641"/>
      <c r="AG28" s="64"/>
      <c r="AH28" s="537" t="str">
        <f>IF(AG28="","",VLOOKUP(AG28,$CK:$CN,3,FALSE))</f>
        <v/>
      </c>
      <c r="AI28" s="538"/>
      <c r="AJ28" s="641"/>
      <c r="AK28" s="64"/>
      <c r="AL28" s="537" t="str">
        <f>IF(AK28="","",VLOOKUP(AK28,$CK:$CN,3,FALSE))</f>
        <v/>
      </c>
      <c r="AM28" s="538"/>
      <c r="AN28" s="539"/>
      <c r="AO28" s="644" t="s">
        <v>156</v>
      </c>
      <c r="AP28" s="581">
        <f>BZ28</f>
        <v>0</v>
      </c>
      <c r="AQ28" s="582"/>
      <c r="AR28" s="542"/>
      <c r="AS28" s="542"/>
      <c r="AT28" s="566">
        <f>(AP28+AP30)*AR28</f>
        <v>0</v>
      </c>
      <c r="AU28" s="566"/>
      <c r="AV28" s="566"/>
      <c r="AW28" s="566">
        <f>SUM(S28:S33)*AR28</f>
        <v>0</v>
      </c>
      <c r="AX28" s="567"/>
      <c r="BA28" s="28"/>
      <c r="BB28" s="148"/>
      <c r="BC28" s="20"/>
      <c r="BD28" s="20"/>
      <c r="BE28" s="20"/>
      <c r="BM28" s="66">
        <v>3</v>
      </c>
      <c r="BN28" s="67" t="s">
        <v>171</v>
      </c>
      <c r="BO28" s="68">
        <f>SUMIF(BG30:BK30,"対馬市",BG31:BK31)*AR28</f>
        <v>0</v>
      </c>
      <c r="BP28" s="222"/>
      <c r="BQ28" s="69">
        <f>SUM(U33:AN33)</f>
        <v>0</v>
      </c>
      <c r="BR28" s="80"/>
      <c r="BS28" s="30" t="s">
        <v>135</v>
      </c>
      <c r="BT28" s="67" t="s">
        <v>108</v>
      </c>
      <c r="BU28" s="71" t="str">
        <f t="shared" ref="BU28:BU33" si="12">IF(R28="","0",$BZ$28/$BS$29)</f>
        <v>0</v>
      </c>
      <c r="BV28" s="72" t="str">
        <f t="shared" ref="BV28:BV33" si="13">IF(R28="","0",$BZ$29/$BS$29)</f>
        <v>0</v>
      </c>
      <c r="BW28" s="73">
        <f>BU28*$AR$28</f>
        <v>0</v>
      </c>
      <c r="BX28" s="74">
        <f>BV28*$AR$30</f>
        <v>0</v>
      </c>
      <c r="BY28" s="75">
        <f>BW28+BX28</f>
        <v>0</v>
      </c>
      <c r="BZ28" s="69">
        <f>SUM(W30:AN30)</f>
        <v>0</v>
      </c>
      <c r="CA28" s="75">
        <f>(COUNTA(R28))*AR28</f>
        <v>0</v>
      </c>
      <c r="CB28" s="94"/>
      <c r="CC28" s="67" t="s">
        <v>108</v>
      </c>
      <c r="CD28" s="71" t="str">
        <f t="shared" ref="CD28:CD33" si="14">IF((S28)="","0",($AR$28+$AR$30)*S28*1000)</f>
        <v>0</v>
      </c>
      <c r="CE28" s="29"/>
      <c r="CF28" s="29"/>
      <c r="CI28" s="14"/>
      <c r="CJ28" s="20"/>
      <c r="CK28" s="15">
        <v>13</v>
      </c>
      <c r="CL28" s="39" t="s">
        <v>186</v>
      </c>
      <c r="CM28" s="15" t="s">
        <v>30</v>
      </c>
      <c r="CN28" s="15">
        <v>300</v>
      </c>
      <c r="CO28" s="15">
        <v>150</v>
      </c>
      <c r="CS28" s="15"/>
      <c r="CT28" s="15"/>
    </row>
    <row r="29" spans="2:98" ht="15.75" customHeight="1" thickBot="1" x14ac:dyDescent="0.2">
      <c r="B29" s="709"/>
      <c r="C29" s="710"/>
      <c r="D29" s="816"/>
      <c r="E29" s="816"/>
      <c r="F29" s="816"/>
      <c r="G29" s="816"/>
      <c r="H29" s="816"/>
      <c r="I29" s="816"/>
      <c r="J29" s="816"/>
      <c r="K29" s="816"/>
      <c r="L29" s="816"/>
      <c r="M29" s="817"/>
      <c r="N29" s="187"/>
      <c r="O29" s="800"/>
      <c r="P29" s="561" t="s">
        <v>108</v>
      </c>
      <c r="Q29" s="562"/>
      <c r="R29" s="163"/>
      <c r="S29" s="4"/>
      <c r="T29" s="549"/>
      <c r="U29" s="638" t="str">
        <f>IF(U28="","",VLOOKUP(U28,$CK:$CN,2,FALSE))</f>
        <v/>
      </c>
      <c r="V29" s="639"/>
      <c r="W29" s="639"/>
      <c r="X29" s="640"/>
      <c r="Y29" s="638" t="str">
        <f>IF(Y28="","",VLOOKUP(Y28,$CK:$CN,2,FALSE))</f>
        <v/>
      </c>
      <c r="Z29" s="639"/>
      <c r="AA29" s="639"/>
      <c r="AB29" s="640"/>
      <c r="AC29" s="638" t="str">
        <f>IF(AC28="","",VLOOKUP(AC28,$CK:$CN,2,FALSE))</f>
        <v/>
      </c>
      <c r="AD29" s="639"/>
      <c r="AE29" s="639"/>
      <c r="AF29" s="640"/>
      <c r="AG29" s="638" t="str">
        <f>IF(AG28="","",VLOOKUP(AG28,$CK:$CN,2,FALSE))</f>
        <v/>
      </c>
      <c r="AH29" s="639"/>
      <c r="AI29" s="639"/>
      <c r="AJ29" s="640"/>
      <c r="AK29" s="638" t="str">
        <f>IF(AK28="","",VLOOKUP(AK28,$CK:$CN,2,FALSE))</f>
        <v/>
      </c>
      <c r="AL29" s="639"/>
      <c r="AM29" s="639"/>
      <c r="AN29" s="640"/>
      <c r="AO29" s="572"/>
      <c r="AP29" s="557"/>
      <c r="AQ29" s="558"/>
      <c r="AR29" s="543"/>
      <c r="AS29" s="543"/>
      <c r="AT29" s="568"/>
      <c r="AU29" s="568"/>
      <c r="AV29" s="568"/>
      <c r="AW29" s="568"/>
      <c r="AX29" s="569"/>
      <c r="BA29" s="153"/>
      <c r="BB29" s="148"/>
      <c r="BC29" s="20"/>
      <c r="BD29" s="20"/>
      <c r="BE29" s="20"/>
      <c r="BM29" s="76"/>
      <c r="BN29" s="77" t="s">
        <v>108</v>
      </c>
      <c r="BO29" s="78">
        <f>SUMIF(BG30:BK30,"壱岐市",BG31:BK31)*AR28</f>
        <v>0</v>
      </c>
      <c r="BP29" s="223"/>
      <c r="BQ29" s="221"/>
      <c r="BR29" s="80"/>
      <c r="BS29" s="642">
        <f>COUNTA(R28:R33)</f>
        <v>0</v>
      </c>
      <c r="BT29" s="77" t="s">
        <v>109</v>
      </c>
      <c r="BU29" s="82" t="str">
        <f t="shared" si="12"/>
        <v>0</v>
      </c>
      <c r="BV29" s="83" t="str">
        <f t="shared" si="13"/>
        <v>0</v>
      </c>
      <c r="BW29" s="84">
        <f t="shared" ref="BW29:BW33" si="15">BU29*$AR$28</f>
        <v>0</v>
      </c>
      <c r="BX29" s="85">
        <f t="shared" ref="BX29:BX33" si="16">BV29*$AR$30</f>
        <v>0</v>
      </c>
      <c r="BY29" s="86">
        <f t="shared" ref="BY29:BY33" si="17">BW29+BX29</f>
        <v>0</v>
      </c>
      <c r="BZ29" s="79">
        <f>BZ28/2</f>
        <v>0</v>
      </c>
      <c r="CA29" s="86">
        <f>(COUNTA(R29))*AR28</f>
        <v>0</v>
      </c>
      <c r="CB29" s="94"/>
      <c r="CC29" s="77" t="s">
        <v>109</v>
      </c>
      <c r="CD29" s="82" t="str">
        <f t="shared" si="14"/>
        <v>0</v>
      </c>
      <c r="CE29" s="29"/>
      <c r="CF29" s="29"/>
      <c r="CI29" s="14"/>
      <c r="CJ29" s="20"/>
      <c r="CK29" s="15">
        <v>14</v>
      </c>
      <c r="CL29" s="39" t="s">
        <v>187</v>
      </c>
      <c r="CM29" s="15" t="s">
        <v>30</v>
      </c>
      <c r="CN29" s="15">
        <v>500</v>
      </c>
      <c r="CO29" s="15">
        <v>250</v>
      </c>
      <c r="CS29" s="15"/>
      <c r="CT29" s="15"/>
    </row>
    <row r="30" spans="2:98" ht="15.75" customHeight="1" thickBot="1" x14ac:dyDescent="0.2">
      <c r="B30" s="184"/>
      <c r="C30" s="184"/>
      <c r="D30" s="184"/>
      <c r="E30" s="184"/>
      <c r="F30" s="184"/>
      <c r="G30" s="184"/>
      <c r="H30" s="184"/>
      <c r="I30" s="184"/>
      <c r="J30" s="184"/>
      <c r="K30" s="184"/>
      <c r="L30" s="184"/>
      <c r="M30" s="184"/>
      <c r="N30" s="187"/>
      <c r="O30" s="800"/>
      <c r="P30" s="561" t="s">
        <v>110</v>
      </c>
      <c r="Q30" s="562"/>
      <c r="R30" s="163"/>
      <c r="S30" s="4"/>
      <c r="T30" s="550"/>
      <c r="U30" s="624" t="str">
        <f>IF($AD$2="小学校",IF(U28="","",VLOOKUP(U28,$CK:$CO,5,FALSE)),IF($AD$2="","",IFERROR(VLOOKUP(U28,$CK:$CO,4,FALSE),"")))</f>
        <v/>
      </c>
      <c r="V30" s="625"/>
      <c r="W30" s="625"/>
      <c r="X30" s="626"/>
      <c r="Y30" s="624" t="str">
        <f>IF($AD$2="小学校",IF(Y28="","",VLOOKUP(Y28,$CK:$CO,5,FALSE)),IF($AD$2="","",IFERROR(VLOOKUP(Y28,$CK:$CO,4,FALSE),"")))</f>
        <v/>
      </c>
      <c r="Z30" s="625"/>
      <c r="AA30" s="625"/>
      <c r="AB30" s="626"/>
      <c r="AC30" s="624" t="str">
        <f>IF($AD$2="小学校",IF(AC28="","",VLOOKUP(AC28,$CK:$CO,5,FALSE)),IF($AD$2="","",IFERROR(VLOOKUP(AC28,$CK:$CO,4,FALSE),"")))</f>
        <v/>
      </c>
      <c r="AD30" s="625"/>
      <c r="AE30" s="625"/>
      <c r="AF30" s="626"/>
      <c r="AG30" s="624" t="str">
        <f>IF($AD$2="小学校",IF(AG28="","",VLOOKUP(AG28,$CK:$CO,5,FALSE)),IF($AD$2="","",IFERROR(VLOOKUP(AG28,$CK:$CO,4,FALSE),"")))</f>
        <v/>
      </c>
      <c r="AH30" s="625"/>
      <c r="AI30" s="625"/>
      <c r="AJ30" s="626"/>
      <c r="AK30" s="624" t="str">
        <f>IF($AD$2="小学校",IF(AK28="","",VLOOKUP(AK28,$CK:$CO,5,FALSE)),IF($AD$2="","",IFERROR(VLOOKUP(AK28,$CK:$CO,4,FALSE),"")))</f>
        <v/>
      </c>
      <c r="AL30" s="625"/>
      <c r="AM30" s="625"/>
      <c r="AN30" s="626"/>
      <c r="AO30" s="572" t="s">
        <v>157</v>
      </c>
      <c r="AP30" s="557">
        <f>+BQ28</f>
        <v>0</v>
      </c>
      <c r="AQ30" s="558"/>
      <c r="AR30" s="543"/>
      <c r="AS30" s="543"/>
      <c r="AT30" s="568"/>
      <c r="AU30" s="568"/>
      <c r="AV30" s="568"/>
      <c r="AW30" s="568"/>
      <c r="AX30" s="569"/>
      <c r="BA30" s="132"/>
      <c r="BB30" s="148"/>
      <c r="BC30" s="20"/>
      <c r="BD30" s="20"/>
      <c r="BE30" s="20"/>
      <c r="BF30" s="87" t="s">
        <v>31</v>
      </c>
      <c r="BG30" s="88" t="e">
        <f>VLOOKUP(U31,$CP:$CT,5,FALSE)</f>
        <v>#N/A</v>
      </c>
      <c r="BH30" s="88" t="e">
        <f>VLOOKUP(Y31,$CP:$CT,5,FALSE)</f>
        <v>#N/A</v>
      </c>
      <c r="BI30" s="88" t="e">
        <f>VLOOKUP(AC31,$CP:$CT,5,FALSE)</f>
        <v>#N/A</v>
      </c>
      <c r="BJ30" s="88" t="e">
        <f>VLOOKUP(AG31,$CP:$CT,5,FALSE)</f>
        <v>#N/A</v>
      </c>
      <c r="BK30" s="88" t="e">
        <f>VLOOKUP(AK31,$CP:$CT,5,FALSE)</f>
        <v>#N/A</v>
      </c>
      <c r="BM30" s="76"/>
      <c r="BN30" s="77" t="s">
        <v>110</v>
      </c>
      <c r="BO30" s="78">
        <f>SUMIF(BG30:BK30,"五島市",BG31:BK31)*AR28</f>
        <v>0</v>
      </c>
      <c r="BP30" s="223"/>
      <c r="BQ30" s="92"/>
      <c r="BR30" s="80"/>
      <c r="BS30" s="643"/>
      <c r="BT30" s="77" t="s">
        <v>110</v>
      </c>
      <c r="BU30" s="82" t="str">
        <f t="shared" si="12"/>
        <v>0</v>
      </c>
      <c r="BV30" s="83" t="str">
        <f t="shared" si="13"/>
        <v>0</v>
      </c>
      <c r="BW30" s="84">
        <f t="shared" si="15"/>
        <v>0</v>
      </c>
      <c r="BX30" s="85">
        <f t="shared" si="16"/>
        <v>0</v>
      </c>
      <c r="BY30" s="86">
        <f t="shared" si="17"/>
        <v>0</v>
      </c>
      <c r="BZ30" s="89"/>
      <c r="CA30" s="86">
        <f>(COUNTA(R30))*AR28</f>
        <v>0</v>
      </c>
      <c r="CB30" s="94"/>
      <c r="CC30" s="77" t="s">
        <v>110</v>
      </c>
      <c r="CD30" s="82" t="str">
        <f t="shared" si="14"/>
        <v>0</v>
      </c>
      <c r="CE30" s="29"/>
      <c r="CF30" s="29"/>
      <c r="CI30" s="14"/>
      <c r="CJ30" s="20"/>
      <c r="CK30" s="15">
        <v>15</v>
      </c>
      <c r="CL30" s="39" t="s">
        <v>188</v>
      </c>
      <c r="CM30" s="15" t="s">
        <v>30</v>
      </c>
      <c r="CN30" s="15">
        <v>900</v>
      </c>
      <c r="CO30" s="15">
        <v>450</v>
      </c>
      <c r="CS30" s="15"/>
      <c r="CT30" s="15"/>
    </row>
    <row r="31" spans="2:98" ht="15.75" customHeight="1" thickBot="1" x14ac:dyDescent="0.2">
      <c r="B31" s="184"/>
      <c r="C31" s="184"/>
      <c r="D31" s="184"/>
      <c r="E31" s="776" t="s">
        <v>146</v>
      </c>
      <c r="F31" s="777"/>
      <c r="G31" s="721">
        <f>AR46</f>
        <v>0</v>
      </c>
      <c r="H31" s="722"/>
      <c r="I31" s="184"/>
      <c r="J31" s="776" t="s">
        <v>147</v>
      </c>
      <c r="K31" s="777"/>
      <c r="L31" s="717">
        <f>AW46</f>
        <v>0</v>
      </c>
      <c r="M31" s="718"/>
      <c r="N31" s="187"/>
      <c r="O31" s="800"/>
      <c r="P31" s="561" t="s">
        <v>111</v>
      </c>
      <c r="Q31" s="562"/>
      <c r="R31" s="163"/>
      <c r="S31" s="4"/>
      <c r="T31" s="563" t="s">
        <v>33</v>
      </c>
      <c r="U31" s="90"/>
      <c r="V31" s="540" t="str">
        <f>IF(U31="","",VLOOKUP(U31,$CP:$CS,3,FALSE))</f>
        <v/>
      </c>
      <c r="W31" s="541"/>
      <c r="X31" s="635"/>
      <c r="Y31" s="90"/>
      <c r="Z31" s="540" t="str">
        <f>IF(Y31="","",VLOOKUP(Y31,$CP:$CS,3,FALSE))</f>
        <v/>
      </c>
      <c r="AA31" s="541"/>
      <c r="AB31" s="635"/>
      <c r="AC31" s="90"/>
      <c r="AD31" s="540" t="str">
        <f>IF(AC31="","",VLOOKUP(AC31,$CP:$CS,3,FALSE))</f>
        <v/>
      </c>
      <c r="AE31" s="541"/>
      <c r="AF31" s="635"/>
      <c r="AG31" s="90"/>
      <c r="AH31" s="540" t="str">
        <f>IF(AG31="","",VLOOKUP(AG31,$CP:$CS,3,FALSE))</f>
        <v/>
      </c>
      <c r="AI31" s="541"/>
      <c r="AJ31" s="635"/>
      <c r="AK31" s="90"/>
      <c r="AL31" s="540" t="str">
        <f>IF(AK31="","",VLOOKUP(AK31,$CP:$CS,3,FALSE))</f>
        <v/>
      </c>
      <c r="AM31" s="541"/>
      <c r="AN31" s="541"/>
      <c r="AO31" s="572"/>
      <c r="AP31" s="557"/>
      <c r="AQ31" s="558"/>
      <c r="AR31" s="543"/>
      <c r="AS31" s="543"/>
      <c r="AT31" s="568"/>
      <c r="AU31" s="568"/>
      <c r="AV31" s="568"/>
      <c r="AW31" s="568"/>
      <c r="AX31" s="569"/>
      <c r="BA31" s="39"/>
      <c r="BB31" s="148"/>
      <c r="BC31" s="20"/>
      <c r="BD31" s="20"/>
      <c r="BE31" s="20"/>
      <c r="BF31" s="87" t="s">
        <v>34</v>
      </c>
      <c r="BG31" s="91" t="e">
        <f>VLOOKUP(U31,$CP:$CT,4,FALSE)</f>
        <v>#N/A</v>
      </c>
      <c r="BH31" s="91" t="e">
        <f>VLOOKUP(Y31,$CP:$CT,4,FALSE)</f>
        <v>#N/A</v>
      </c>
      <c r="BI31" s="91" t="e">
        <f>VLOOKUP(AC31,$CP:$CT,4,FALSE)</f>
        <v>#N/A</v>
      </c>
      <c r="BJ31" s="91" t="e">
        <f>VLOOKUP(AG31,$CP:$CT,4,FALSE)</f>
        <v>#N/A</v>
      </c>
      <c r="BK31" s="91" t="e">
        <f>VLOOKUP(AK31,$CP:$CT,4,FALSE)</f>
        <v>#N/A</v>
      </c>
      <c r="BM31" s="76"/>
      <c r="BN31" s="77" t="s">
        <v>111</v>
      </c>
      <c r="BO31" s="78">
        <f>SUMIF(BG30:BK30,"新上五島町",BG31:BK31)*AR28</f>
        <v>0</v>
      </c>
      <c r="BP31" s="223"/>
      <c r="BQ31" s="92"/>
      <c r="BR31" s="80"/>
      <c r="BS31" s="105"/>
      <c r="BT31" s="77" t="s">
        <v>111</v>
      </c>
      <c r="BU31" s="82" t="str">
        <f t="shared" si="12"/>
        <v>0</v>
      </c>
      <c r="BV31" s="83" t="str">
        <f t="shared" si="13"/>
        <v>0</v>
      </c>
      <c r="BW31" s="84">
        <f t="shared" si="15"/>
        <v>0</v>
      </c>
      <c r="BX31" s="85">
        <f t="shared" si="16"/>
        <v>0</v>
      </c>
      <c r="BY31" s="86">
        <f t="shared" si="17"/>
        <v>0</v>
      </c>
      <c r="BZ31" s="89"/>
      <c r="CA31" s="86">
        <f>(COUNTA(R31))*AR28</f>
        <v>0</v>
      </c>
      <c r="CB31" s="94"/>
      <c r="CC31" s="77" t="s">
        <v>111</v>
      </c>
      <c r="CD31" s="82" t="str">
        <f t="shared" si="14"/>
        <v>0</v>
      </c>
      <c r="CE31" s="29"/>
      <c r="CF31" s="29"/>
      <c r="CI31" s="14"/>
      <c r="CJ31" s="20"/>
      <c r="CK31" s="15">
        <v>16</v>
      </c>
      <c r="CL31" s="39" t="s">
        <v>183</v>
      </c>
      <c r="CM31" s="15" t="s">
        <v>42</v>
      </c>
      <c r="CN31" s="15">
        <v>3000</v>
      </c>
      <c r="CO31" s="15">
        <v>1500</v>
      </c>
      <c r="CS31" s="15"/>
      <c r="CT31" s="15"/>
    </row>
    <row r="32" spans="2:98" ht="15.75" customHeight="1" thickBot="1" x14ac:dyDescent="0.2">
      <c r="B32" s="184"/>
      <c r="C32" s="184"/>
      <c r="D32" s="184"/>
      <c r="E32" s="778"/>
      <c r="F32" s="779"/>
      <c r="G32" s="723"/>
      <c r="H32" s="724"/>
      <c r="I32" s="184"/>
      <c r="J32" s="778"/>
      <c r="K32" s="779"/>
      <c r="L32" s="719"/>
      <c r="M32" s="720"/>
      <c r="N32" s="204"/>
      <c r="O32" s="800"/>
      <c r="P32" s="561" t="s">
        <v>112</v>
      </c>
      <c r="Q32" s="562"/>
      <c r="R32" s="163"/>
      <c r="S32" s="4"/>
      <c r="T32" s="564"/>
      <c r="U32" s="559" t="str">
        <f>IF(U31="","",VLOOKUP(U31,$CP:$CS,2,FALSE))</f>
        <v/>
      </c>
      <c r="V32" s="560"/>
      <c r="W32" s="560"/>
      <c r="X32" s="578"/>
      <c r="Y32" s="559" t="str">
        <f>IF(Y31="","",VLOOKUP(Y31,$CP:$CS,2,FALSE))</f>
        <v/>
      </c>
      <c r="Z32" s="560"/>
      <c r="AA32" s="560"/>
      <c r="AB32" s="578"/>
      <c r="AC32" s="559" t="str">
        <f>IF(AC31="","",VLOOKUP(AC31,$CP:$CS,2,FALSE))</f>
        <v/>
      </c>
      <c r="AD32" s="560"/>
      <c r="AE32" s="560"/>
      <c r="AF32" s="578"/>
      <c r="AG32" s="559" t="str">
        <f>IF(AG31="","",VLOOKUP(AG31,$CP:$CS,2,FALSE))</f>
        <v/>
      </c>
      <c r="AH32" s="560"/>
      <c r="AI32" s="560"/>
      <c r="AJ32" s="578"/>
      <c r="AK32" s="559" t="str">
        <f>IF(AK31="","",VLOOKUP(AK31,$CP:$CS,2,FALSE))</f>
        <v/>
      </c>
      <c r="AL32" s="560"/>
      <c r="AM32" s="560"/>
      <c r="AN32" s="560"/>
      <c r="AO32" s="572" t="s">
        <v>141</v>
      </c>
      <c r="AP32" s="574">
        <f>SUM(AP28:AQ31)</f>
        <v>0</v>
      </c>
      <c r="AQ32" s="575"/>
      <c r="AR32" s="543"/>
      <c r="AS32" s="543"/>
      <c r="AT32" s="568"/>
      <c r="AU32" s="568"/>
      <c r="AV32" s="568"/>
      <c r="AW32" s="568"/>
      <c r="AX32" s="569"/>
      <c r="BA32" s="39"/>
      <c r="BB32" s="148"/>
      <c r="BC32" s="20"/>
      <c r="BD32" s="20"/>
      <c r="BE32" s="20"/>
      <c r="BF32" s="87" t="s">
        <v>39</v>
      </c>
      <c r="BG32" s="91" t="e">
        <f>BG31/2</f>
        <v>#N/A</v>
      </c>
      <c r="BH32" s="91" t="e">
        <f>BH31/2</f>
        <v>#N/A</v>
      </c>
      <c r="BI32" s="91" t="e">
        <f>BI31/2</f>
        <v>#N/A</v>
      </c>
      <c r="BJ32" s="91" t="e">
        <f>BJ31/2</f>
        <v>#N/A</v>
      </c>
      <c r="BK32" s="91" t="e">
        <f>BK31/2</f>
        <v>#N/A</v>
      </c>
      <c r="BM32" s="76"/>
      <c r="BN32" s="77" t="s">
        <v>112</v>
      </c>
      <c r="BO32" s="78">
        <f>SUMIF(BG30:BK30,"小値賀町",BG31:BK31)*AR28</f>
        <v>0</v>
      </c>
      <c r="BP32" s="223"/>
      <c r="BQ32" s="92"/>
      <c r="BR32" s="80"/>
      <c r="BS32" s="41"/>
      <c r="BT32" s="77" t="s">
        <v>112</v>
      </c>
      <c r="BU32" s="82" t="str">
        <f t="shared" si="12"/>
        <v>0</v>
      </c>
      <c r="BV32" s="83" t="str">
        <f t="shared" si="13"/>
        <v>0</v>
      </c>
      <c r="BW32" s="84">
        <f t="shared" si="15"/>
        <v>0</v>
      </c>
      <c r="BX32" s="85">
        <f t="shared" si="16"/>
        <v>0</v>
      </c>
      <c r="BY32" s="86">
        <f t="shared" si="17"/>
        <v>0</v>
      </c>
      <c r="BZ32" s="89"/>
      <c r="CA32" s="86">
        <f>(COUNTA(R32))*AR28</f>
        <v>0</v>
      </c>
      <c r="CB32" s="94"/>
      <c r="CC32" s="77" t="s">
        <v>112</v>
      </c>
      <c r="CD32" s="82" t="str">
        <f t="shared" si="14"/>
        <v>0</v>
      </c>
      <c r="CE32" s="29"/>
      <c r="CF32" s="29"/>
      <c r="CI32" s="14"/>
      <c r="CJ32" s="20"/>
      <c r="CK32" s="15">
        <v>17</v>
      </c>
      <c r="CL32" s="39" t="s">
        <v>184</v>
      </c>
      <c r="CM32" s="39" t="s">
        <v>42</v>
      </c>
      <c r="CN32" s="15">
        <v>3000</v>
      </c>
      <c r="CO32" s="15">
        <v>1500</v>
      </c>
      <c r="CS32" s="15"/>
      <c r="CT32" s="15"/>
    </row>
    <row r="33" spans="2:98" ht="15.75" customHeight="1" thickBot="1" x14ac:dyDescent="0.2">
      <c r="B33" s="184"/>
      <c r="C33" s="154"/>
      <c r="D33" s="155"/>
      <c r="E33" s="700" t="s">
        <v>564</v>
      </c>
      <c r="F33" s="700"/>
      <c r="G33" s="705"/>
      <c r="H33" s="699" t="s">
        <v>145</v>
      </c>
      <c r="I33" s="700"/>
      <c r="J33" s="701"/>
      <c r="K33" s="726" t="s">
        <v>44</v>
      </c>
      <c r="L33" s="727"/>
      <c r="M33" s="728"/>
      <c r="N33" s="204"/>
      <c r="O33" s="801"/>
      <c r="P33" s="579" t="s">
        <v>113</v>
      </c>
      <c r="Q33" s="580"/>
      <c r="R33" s="164"/>
      <c r="S33" s="5"/>
      <c r="T33" s="565"/>
      <c r="U33" s="535" t="str">
        <f>IF(U31="","",VLOOKUP(U31,$CP:$CS,4,FALSE))</f>
        <v/>
      </c>
      <c r="V33" s="536"/>
      <c r="W33" s="536"/>
      <c r="X33" s="545"/>
      <c r="Y33" s="535" t="str">
        <f>IF(Y31="","",VLOOKUP(Y31,$CP:$CS,4,FALSE))</f>
        <v/>
      </c>
      <c r="Z33" s="536"/>
      <c r="AA33" s="536"/>
      <c r="AB33" s="545"/>
      <c r="AC33" s="535" t="str">
        <f>IF(AC31="","",VLOOKUP(AC31,$CP:$CS,4,FALSE))</f>
        <v/>
      </c>
      <c r="AD33" s="536"/>
      <c r="AE33" s="536"/>
      <c r="AF33" s="545"/>
      <c r="AG33" s="535" t="str">
        <f>IF(AG31="","",VLOOKUP(AG31,$CP:$CS,4,FALSE))</f>
        <v/>
      </c>
      <c r="AH33" s="536"/>
      <c r="AI33" s="536"/>
      <c r="AJ33" s="545"/>
      <c r="AK33" s="535" t="str">
        <f>IF(AK31="","",VLOOKUP(AK31,$CP:$CS,4,FALSE))</f>
        <v/>
      </c>
      <c r="AL33" s="536"/>
      <c r="AM33" s="536"/>
      <c r="AN33" s="536"/>
      <c r="AO33" s="573"/>
      <c r="AP33" s="576"/>
      <c r="AQ33" s="577"/>
      <c r="AR33" s="544"/>
      <c r="AS33" s="544"/>
      <c r="AT33" s="570"/>
      <c r="AU33" s="570"/>
      <c r="AV33" s="570"/>
      <c r="AW33" s="570"/>
      <c r="AX33" s="571"/>
      <c r="BA33" s="39"/>
      <c r="BB33" s="148"/>
      <c r="BC33" s="20"/>
      <c r="BD33" s="20"/>
      <c r="BE33" s="20"/>
      <c r="BM33" s="95"/>
      <c r="BN33" s="96" t="s">
        <v>113</v>
      </c>
      <c r="BO33" s="97">
        <f>SUMIF(BG30:BK30,"宇久町",BG31:BK31)*AR28</f>
        <v>0</v>
      </c>
      <c r="BP33" s="224"/>
      <c r="BQ33" s="92"/>
      <c r="BR33" s="80"/>
      <c r="BS33" s="56"/>
      <c r="BT33" s="96" t="s">
        <v>113</v>
      </c>
      <c r="BU33" s="100" t="str">
        <f t="shared" si="12"/>
        <v>0</v>
      </c>
      <c r="BV33" s="101" t="str">
        <f t="shared" si="13"/>
        <v>0</v>
      </c>
      <c r="BW33" s="102">
        <f t="shared" si="15"/>
        <v>0</v>
      </c>
      <c r="BX33" s="103">
        <f t="shared" si="16"/>
        <v>0</v>
      </c>
      <c r="BY33" s="104">
        <f t="shared" si="17"/>
        <v>0</v>
      </c>
      <c r="BZ33" s="89"/>
      <c r="CA33" s="104">
        <f>(COUNTA(R33))*AR28</f>
        <v>0</v>
      </c>
      <c r="CB33" s="94"/>
      <c r="CC33" s="96" t="s">
        <v>113</v>
      </c>
      <c r="CD33" s="100" t="str">
        <f t="shared" si="14"/>
        <v>0</v>
      </c>
      <c r="CE33" s="29"/>
      <c r="CF33" s="29"/>
      <c r="CI33" s="14"/>
      <c r="CJ33" s="20"/>
      <c r="CK33" s="15">
        <v>18</v>
      </c>
      <c r="CL33" s="39" t="s">
        <v>189</v>
      </c>
      <c r="CM33" s="39" t="s">
        <v>42</v>
      </c>
      <c r="CN33" s="15">
        <v>3000</v>
      </c>
      <c r="CO33" s="15">
        <v>1500</v>
      </c>
      <c r="CS33" s="15"/>
      <c r="CT33" s="15"/>
    </row>
    <row r="34" spans="2:98" ht="15.75" customHeight="1" thickTop="1" thickBot="1" x14ac:dyDescent="0.2">
      <c r="B34" s="184"/>
      <c r="C34" s="546" t="s">
        <v>109</v>
      </c>
      <c r="D34" s="547"/>
      <c r="E34" s="703">
        <f t="shared" ref="E34:E39" si="18">K43</f>
        <v>0</v>
      </c>
      <c r="F34" s="703"/>
      <c r="G34" s="706"/>
      <c r="H34" s="725">
        <f t="shared" ref="H34:H39" si="19">CD46</f>
        <v>0</v>
      </c>
      <c r="I34" s="715"/>
      <c r="J34" s="716"/>
      <c r="K34" s="714">
        <f t="shared" ref="K34:K39" si="20">SUM(E34:J34)</f>
        <v>0</v>
      </c>
      <c r="L34" s="715"/>
      <c r="M34" s="716"/>
      <c r="N34" s="187"/>
      <c r="O34" s="799">
        <v>4</v>
      </c>
      <c r="P34" s="546" t="s">
        <v>109</v>
      </c>
      <c r="Q34" s="547"/>
      <c r="R34" s="162"/>
      <c r="S34" s="3"/>
      <c r="T34" s="548" t="s">
        <v>29</v>
      </c>
      <c r="U34" s="64"/>
      <c r="V34" s="537" t="str">
        <f>IF(U34="","",VLOOKUP(U34,$CK:$CN,3,FALSE))</f>
        <v/>
      </c>
      <c r="W34" s="538"/>
      <c r="X34" s="641"/>
      <c r="Y34" s="64"/>
      <c r="Z34" s="537" t="str">
        <f>IF(Y34="","",VLOOKUP(Y34,$CK:$CN,3,FALSE))</f>
        <v/>
      </c>
      <c r="AA34" s="538"/>
      <c r="AB34" s="641"/>
      <c r="AC34" s="64"/>
      <c r="AD34" s="537" t="str">
        <f>IF(AC34="","",VLOOKUP(AC34,$CK:$CN,3,FALSE))</f>
        <v/>
      </c>
      <c r="AE34" s="538"/>
      <c r="AF34" s="641"/>
      <c r="AG34" s="64"/>
      <c r="AH34" s="537" t="str">
        <f>IF(AG34="","",VLOOKUP(AG34,$CK:$CN,3,FALSE))</f>
        <v/>
      </c>
      <c r="AI34" s="538"/>
      <c r="AJ34" s="641"/>
      <c r="AK34" s="64"/>
      <c r="AL34" s="537" t="str">
        <f>IF(AK34="","",VLOOKUP(AK34,$CK:$CN,3,FALSE))</f>
        <v/>
      </c>
      <c r="AM34" s="538"/>
      <c r="AN34" s="539"/>
      <c r="AO34" s="644" t="s">
        <v>156</v>
      </c>
      <c r="AP34" s="581">
        <f>BZ34</f>
        <v>0</v>
      </c>
      <c r="AQ34" s="582"/>
      <c r="AR34" s="542"/>
      <c r="AS34" s="542"/>
      <c r="AT34" s="566">
        <f>(AP34+AP36)*AR34</f>
        <v>0</v>
      </c>
      <c r="AU34" s="566"/>
      <c r="AV34" s="566"/>
      <c r="AW34" s="566">
        <f>SUM(S34:S39)*AR34</f>
        <v>0</v>
      </c>
      <c r="AX34" s="567"/>
      <c r="BA34" s="39"/>
      <c r="BB34" s="148"/>
      <c r="BC34" s="20"/>
      <c r="BD34" s="20"/>
      <c r="BE34" s="20"/>
      <c r="BM34" s="66">
        <v>4</v>
      </c>
      <c r="BN34" s="67" t="s">
        <v>171</v>
      </c>
      <c r="BO34" s="68">
        <f>SUMIF(BG36:BK36,"対馬市",BG37:BK37)*AR34</f>
        <v>0</v>
      </c>
      <c r="BP34" s="222"/>
      <c r="BQ34" s="69">
        <f>SUM(U39:AN39)</f>
        <v>0</v>
      </c>
      <c r="BR34" s="80"/>
      <c r="BS34" s="30" t="s">
        <v>135</v>
      </c>
      <c r="BT34" s="67" t="s">
        <v>108</v>
      </c>
      <c r="BU34" s="71" t="str">
        <f t="shared" ref="BU34:BU39" si="21">IF(R34="","0",$BZ$34/$BS$35)</f>
        <v>0</v>
      </c>
      <c r="BV34" s="72" t="str">
        <f t="shared" ref="BV34:BV39" si="22">IF(R34="","0",$BZ$35/$BS$35)</f>
        <v>0</v>
      </c>
      <c r="BW34" s="73">
        <f>BU34*$AR$34</f>
        <v>0</v>
      </c>
      <c r="BX34" s="74">
        <f>BV34*$AR$36</f>
        <v>0</v>
      </c>
      <c r="BY34" s="75">
        <f>BW34+BX34</f>
        <v>0</v>
      </c>
      <c r="BZ34" s="69">
        <f>SUM(U36:AN36)</f>
        <v>0</v>
      </c>
      <c r="CA34" s="75">
        <f>(COUNTA(R34))*AR34</f>
        <v>0</v>
      </c>
      <c r="CB34" s="94"/>
      <c r="CC34" s="67" t="s">
        <v>108</v>
      </c>
      <c r="CD34" s="71" t="str">
        <f t="shared" ref="CD34:CD39" si="23">IF((S34)="","0",($AR$34+$AR$36)*S34*1000)</f>
        <v>0</v>
      </c>
      <c r="CE34" s="29"/>
      <c r="CF34" s="29"/>
      <c r="CI34" s="14"/>
      <c r="CJ34" s="20"/>
      <c r="CK34" s="15">
        <v>19</v>
      </c>
      <c r="CL34" s="39" t="s">
        <v>187</v>
      </c>
      <c r="CM34" s="39" t="s">
        <v>42</v>
      </c>
      <c r="CN34" s="15">
        <v>700</v>
      </c>
      <c r="CO34" s="15">
        <v>350</v>
      </c>
      <c r="CS34" s="15"/>
      <c r="CT34" s="15"/>
    </row>
    <row r="35" spans="2:98" ht="15.75" customHeight="1" x14ac:dyDescent="0.15">
      <c r="B35" s="184"/>
      <c r="C35" s="561" t="s">
        <v>108</v>
      </c>
      <c r="D35" s="562"/>
      <c r="E35" s="656">
        <f t="shared" si="18"/>
        <v>0</v>
      </c>
      <c r="F35" s="656"/>
      <c r="G35" s="690"/>
      <c r="H35" s="711">
        <f t="shared" si="19"/>
        <v>0</v>
      </c>
      <c r="I35" s="712"/>
      <c r="J35" s="713"/>
      <c r="K35" s="714">
        <f t="shared" si="20"/>
        <v>0</v>
      </c>
      <c r="L35" s="715"/>
      <c r="M35" s="716"/>
      <c r="N35" s="187"/>
      <c r="O35" s="800"/>
      <c r="P35" s="561" t="s">
        <v>108</v>
      </c>
      <c r="Q35" s="562"/>
      <c r="R35" s="163"/>
      <c r="S35" s="4"/>
      <c r="T35" s="549"/>
      <c r="U35" s="638" t="str">
        <f>IF(U34="","",VLOOKUP(U34,$CK:$CN,2,FALSE))</f>
        <v/>
      </c>
      <c r="V35" s="639"/>
      <c r="W35" s="639"/>
      <c r="X35" s="640"/>
      <c r="Y35" s="638" t="str">
        <f>IF(Y34="","",VLOOKUP(Y34,$CK:$CN,2,FALSE))</f>
        <v/>
      </c>
      <c r="Z35" s="639"/>
      <c r="AA35" s="639"/>
      <c r="AB35" s="640"/>
      <c r="AC35" s="638" t="str">
        <f>IF(AC34="","",VLOOKUP(AC34,$CK:$CN,2,FALSE))</f>
        <v/>
      </c>
      <c r="AD35" s="639"/>
      <c r="AE35" s="639"/>
      <c r="AF35" s="640"/>
      <c r="AG35" s="638" t="str">
        <f>IF(AG34="","",VLOOKUP(AG34,$CK:$CN,2,FALSE))</f>
        <v/>
      </c>
      <c r="AH35" s="639"/>
      <c r="AI35" s="639"/>
      <c r="AJ35" s="640"/>
      <c r="AK35" s="638" t="str">
        <f>IF(AK34="","",VLOOKUP(AK34,$CK:$CN,2,FALSE))</f>
        <v/>
      </c>
      <c r="AL35" s="639"/>
      <c r="AM35" s="639"/>
      <c r="AN35" s="640"/>
      <c r="AO35" s="572"/>
      <c r="AP35" s="557"/>
      <c r="AQ35" s="558"/>
      <c r="AR35" s="543"/>
      <c r="AS35" s="543"/>
      <c r="AT35" s="568"/>
      <c r="AU35" s="568"/>
      <c r="AV35" s="568"/>
      <c r="AW35" s="568"/>
      <c r="AX35" s="569"/>
      <c r="BA35" s="39"/>
      <c r="BB35" s="148"/>
      <c r="BC35" s="20"/>
      <c r="BD35" s="20"/>
      <c r="BE35" s="20"/>
      <c r="BM35" s="76"/>
      <c r="BN35" s="77" t="s">
        <v>108</v>
      </c>
      <c r="BO35" s="78">
        <f>SUMIF(BG36:BK36,"壱岐市",BG37:BK37)*AR34</f>
        <v>0</v>
      </c>
      <c r="BP35" s="223"/>
      <c r="BQ35" s="221"/>
      <c r="BR35" s="80"/>
      <c r="BS35" s="642">
        <f>COUNTA(R34:R39)</f>
        <v>0</v>
      </c>
      <c r="BT35" s="77" t="s">
        <v>109</v>
      </c>
      <c r="BU35" s="82" t="str">
        <f t="shared" si="21"/>
        <v>0</v>
      </c>
      <c r="BV35" s="83" t="str">
        <f t="shared" si="22"/>
        <v>0</v>
      </c>
      <c r="BW35" s="107">
        <f t="shared" ref="BW35:BW39" si="24">BU35*$AR$34</f>
        <v>0</v>
      </c>
      <c r="BX35" s="108">
        <f t="shared" ref="BX35:BX39" si="25">BV35*$AR$36</f>
        <v>0</v>
      </c>
      <c r="BY35" s="109">
        <f t="shared" ref="BY35:BY39" si="26">BW35+BX35</f>
        <v>0</v>
      </c>
      <c r="BZ35" s="110">
        <f>BZ34/2</f>
        <v>0</v>
      </c>
      <c r="CA35" s="86">
        <f>(COUNTA(R35))*AR34</f>
        <v>0</v>
      </c>
      <c r="CB35" s="94"/>
      <c r="CC35" s="77" t="s">
        <v>109</v>
      </c>
      <c r="CD35" s="82" t="str">
        <f t="shared" si="23"/>
        <v>0</v>
      </c>
      <c r="CE35" s="29"/>
      <c r="CF35" s="29"/>
      <c r="CI35" s="14"/>
      <c r="CJ35" s="20"/>
      <c r="CK35" s="15">
        <v>20</v>
      </c>
      <c r="CL35" s="39" t="s">
        <v>188</v>
      </c>
      <c r="CM35" s="39" t="s">
        <v>42</v>
      </c>
      <c r="CN35" s="15">
        <v>1400</v>
      </c>
      <c r="CO35" s="15">
        <v>700</v>
      </c>
      <c r="CS35" s="15"/>
      <c r="CT35" s="15"/>
    </row>
    <row r="36" spans="2:98" ht="15.75" customHeight="1" thickBot="1" x14ac:dyDescent="0.2">
      <c r="B36" s="184"/>
      <c r="C36" s="561" t="s">
        <v>110</v>
      </c>
      <c r="D36" s="562"/>
      <c r="E36" s="656">
        <f t="shared" si="18"/>
        <v>0</v>
      </c>
      <c r="F36" s="656"/>
      <c r="G36" s="690"/>
      <c r="H36" s="711">
        <f t="shared" si="19"/>
        <v>0</v>
      </c>
      <c r="I36" s="712"/>
      <c r="J36" s="713"/>
      <c r="K36" s="714">
        <f t="shared" si="20"/>
        <v>0</v>
      </c>
      <c r="L36" s="715"/>
      <c r="M36" s="716"/>
      <c r="N36" s="187"/>
      <c r="O36" s="800"/>
      <c r="P36" s="561" t="s">
        <v>110</v>
      </c>
      <c r="Q36" s="562"/>
      <c r="R36" s="163"/>
      <c r="S36" s="4"/>
      <c r="T36" s="550"/>
      <c r="U36" s="624" t="str">
        <f>IF($AD$2="小学校",IF(U34="","",VLOOKUP(U34,$CK:$CO,5,FALSE)),IF($AD$2="","",IFERROR(VLOOKUP(U34,$CK:$CO,4,FALSE),"")))</f>
        <v/>
      </c>
      <c r="V36" s="625"/>
      <c r="W36" s="625"/>
      <c r="X36" s="626"/>
      <c r="Y36" s="624" t="str">
        <f>IF($AD$2="小学校",IF(Y34="","",VLOOKUP(Y34,$CK:$CO,5,FALSE)),IF($AD$2="","",IFERROR(VLOOKUP(Y34,$CK:$CO,4,FALSE),"")))</f>
        <v/>
      </c>
      <c r="Z36" s="625"/>
      <c r="AA36" s="625"/>
      <c r="AB36" s="626"/>
      <c r="AC36" s="624" t="str">
        <f>IF($AD$2="小学校",IF(AC34="","",VLOOKUP(AC34,$CK:$CO,5,FALSE)),IF($AD$2="","",IFERROR(VLOOKUP(AC34,$CK:$CO,4,FALSE),"")))</f>
        <v/>
      </c>
      <c r="AD36" s="625"/>
      <c r="AE36" s="625"/>
      <c r="AF36" s="626"/>
      <c r="AG36" s="624" t="str">
        <f>IF($AD$2="小学校",IF(AG34="","",VLOOKUP(AG34,$CK:$CO,5,FALSE)),IF($AD$2="","",IFERROR(VLOOKUP(AG34,$CK:$CO,4,FALSE),"")))</f>
        <v/>
      </c>
      <c r="AH36" s="625"/>
      <c r="AI36" s="625"/>
      <c r="AJ36" s="626"/>
      <c r="AK36" s="624" t="str">
        <f>IF($AD$2="小学校",IF(AK34="","",VLOOKUP(AK34,$CK:$CO,5,FALSE)),IF($AD$2="","",IFERROR(VLOOKUP(AK34,$CK:$CO,4,FALSE),"")))</f>
        <v/>
      </c>
      <c r="AL36" s="625"/>
      <c r="AM36" s="625"/>
      <c r="AN36" s="626"/>
      <c r="AO36" s="572" t="s">
        <v>157</v>
      </c>
      <c r="AP36" s="557">
        <f>+BQ34</f>
        <v>0</v>
      </c>
      <c r="AQ36" s="558"/>
      <c r="AR36" s="543"/>
      <c r="AS36" s="543"/>
      <c r="AT36" s="568"/>
      <c r="AU36" s="568"/>
      <c r="AV36" s="568"/>
      <c r="AW36" s="568"/>
      <c r="AX36" s="569"/>
      <c r="BA36" s="15"/>
      <c r="BB36" s="148"/>
      <c r="BC36" s="20"/>
      <c r="BD36" s="20"/>
      <c r="BE36" s="20"/>
      <c r="BF36" s="87" t="s">
        <v>31</v>
      </c>
      <c r="BG36" s="88" t="e">
        <f>VLOOKUP(U37,$CP:$CT,5,FALSE)</f>
        <v>#N/A</v>
      </c>
      <c r="BH36" s="88" t="e">
        <f>VLOOKUP(Y37,$CP:$CT,5,FALSE)</f>
        <v>#N/A</v>
      </c>
      <c r="BI36" s="88" t="e">
        <f>VLOOKUP(AC37,$CP:$CT,5,FALSE)</f>
        <v>#N/A</v>
      </c>
      <c r="BJ36" s="88" t="e">
        <f>VLOOKUP(AG37,$CP:$CT,5,FALSE)</f>
        <v>#N/A</v>
      </c>
      <c r="BK36" s="88" t="e">
        <f>VLOOKUP(AK37,$CP:$CT,5,FALSE)</f>
        <v>#N/A</v>
      </c>
      <c r="BM36" s="76"/>
      <c r="BN36" s="77" t="s">
        <v>110</v>
      </c>
      <c r="BO36" s="78">
        <f>SUMIF(BG36:BK36,"五島市",BG37:BK37)*AR34</f>
        <v>0</v>
      </c>
      <c r="BP36" s="223"/>
      <c r="BQ36" s="92"/>
      <c r="BR36" s="80"/>
      <c r="BS36" s="643"/>
      <c r="BT36" s="77" t="s">
        <v>110</v>
      </c>
      <c r="BU36" s="82" t="str">
        <f t="shared" si="21"/>
        <v>0</v>
      </c>
      <c r="BV36" s="83" t="str">
        <f t="shared" si="22"/>
        <v>0</v>
      </c>
      <c r="BW36" s="107">
        <f t="shared" si="24"/>
        <v>0</v>
      </c>
      <c r="BX36" s="108">
        <f t="shared" si="25"/>
        <v>0</v>
      </c>
      <c r="BY36" s="109">
        <f t="shared" si="26"/>
        <v>0</v>
      </c>
      <c r="BZ36" s="89"/>
      <c r="CA36" s="86">
        <f>(COUNTA(R36))*AR34</f>
        <v>0</v>
      </c>
      <c r="CB36" s="94"/>
      <c r="CC36" s="77" t="s">
        <v>110</v>
      </c>
      <c r="CD36" s="82" t="str">
        <f t="shared" si="23"/>
        <v>0</v>
      </c>
      <c r="CE36" s="29"/>
      <c r="CF36" s="29"/>
      <c r="CI36" s="14"/>
      <c r="CJ36" s="20"/>
      <c r="CK36" s="15">
        <v>21</v>
      </c>
      <c r="CL36" s="39" t="s">
        <v>186</v>
      </c>
      <c r="CM36" s="39" t="s">
        <v>42</v>
      </c>
      <c r="CN36" s="15">
        <v>300</v>
      </c>
      <c r="CO36" s="15">
        <v>150</v>
      </c>
      <c r="CS36" s="15"/>
      <c r="CT36" s="15"/>
    </row>
    <row r="37" spans="2:98" ht="15.75" customHeight="1" thickBot="1" x14ac:dyDescent="0.2">
      <c r="B37" s="184"/>
      <c r="C37" s="561" t="s">
        <v>111</v>
      </c>
      <c r="D37" s="562"/>
      <c r="E37" s="656">
        <f t="shared" si="18"/>
        <v>0</v>
      </c>
      <c r="F37" s="656"/>
      <c r="G37" s="690"/>
      <c r="H37" s="711">
        <f t="shared" si="19"/>
        <v>0</v>
      </c>
      <c r="I37" s="712"/>
      <c r="J37" s="713"/>
      <c r="K37" s="714">
        <f t="shared" si="20"/>
        <v>0</v>
      </c>
      <c r="L37" s="715"/>
      <c r="M37" s="716"/>
      <c r="N37" s="187"/>
      <c r="O37" s="800"/>
      <c r="P37" s="561" t="s">
        <v>111</v>
      </c>
      <c r="Q37" s="562"/>
      <c r="R37" s="163"/>
      <c r="S37" s="4"/>
      <c r="T37" s="563" t="s">
        <v>33</v>
      </c>
      <c r="U37" s="90"/>
      <c r="V37" s="540" t="str">
        <f>IF(U37="","",VLOOKUP(U37,$CP:$CS,3,FALSE))</f>
        <v/>
      </c>
      <c r="W37" s="541"/>
      <c r="X37" s="635"/>
      <c r="Y37" s="90"/>
      <c r="Z37" s="540" t="str">
        <f>IF(Y37="","",VLOOKUP(Y37,$CP:$CS,3,FALSE))</f>
        <v/>
      </c>
      <c r="AA37" s="541"/>
      <c r="AB37" s="635"/>
      <c r="AC37" s="90"/>
      <c r="AD37" s="540" t="str">
        <f>IF(AC37="","",VLOOKUP(AC37,$CP:$CS,3,FALSE))</f>
        <v/>
      </c>
      <c r="AE37" s="541"/>
      <c r="AF37" s="635"/>
      <c r="AG37" s="90"/>
      <c r="AH37" s="540" t="str">
        <f>IF(AG37="","",VLOOKUP(AG37,$CP:$CS,3,FALSE))</f>
        <v/>
      </c>
      <c r="AI37" s="541"/>
      <c r="AJ37" s="635"/>
      <c r="AK37" s="90"/>
      <c r="AL37" s="540" t="str">
        <f>IF(AK37="","",VLOOKUP(AK37,$CP:$CS,3,FALSE))</f>
        <v/>
      </c>
      <c r="AM37" s="541"/>
      <c r="AN37" s="541"/>
      <c r="AO37" s="572"/>
      <c r="AP37" s="557"/>
      <c r="AQ37" s="558"/>
      <c r="AR37" s="543"/>
      <c r="AS37" s="543"/>
      <c r="AT37" s="568"/>
      <c r="AU37" s="568"/>
      <c r="AV37" s="568"/>
      <c r="AW37" s="568"/>
      <c r="AX37" s="569"/>
      <c r="BA37" s="15"/>
      <c r="BB37" s="148"/>
      <c r="BC37" s="20"/>
      <c r="BD37" s="20"/>
      <c r="BE37" s="20"/>
      <c r="BF37" s="87" t="s">
        <v>34</v>
      </c>
      <c r="BG37" s="91" t="e">
        <f>VLOOKUP(U37,$CP:$CT,4,FALSE)</f>
        <v>#N/A</v>
      </c>
      <c r="BH37" s="91" t="e">
        <f>VLOOKUP(Y37,$CP:$CT,4,FALSE)</f>
        <v>#N/A</v>
      </c>
      <c r="BI37" s="91" t="e">
        <f>VLOOKUP(AC37,$CP:$CT,4,FALSE)</f>
        <v>#N/A</v>
      </c>
      <c r="BJ37" s="91" t="e">
        <f>VLOOKUP(AG37,$CP:$CT,4,FALSE)</f>
        <v>#N/A</v>
      </c>
      <c r="BK37" s="91" t="e">
        <f>VLOOKUP(AK37,$CP:$CT,4,FALSE)</f>
        <v>#N/A</v>
      </c>
      <c r="BM37" s="76"/>
      <c r="BN37" s="77" t="s">
        <v>111</v>
      </c>
      <c r="BO37" s="78">
        <f>SUMIF(BG36:BK36,"新上五島町",BG37:BK37)*AR34</f>
        <v>0</v>
      </c>
      <c r="BP37" s="223"/>
      <c r="BQ37" s="92"/>
      <c r="BR37" s="80"/>
      <c r="BS37" s="30"/>
      <c r="BT37" s="77" t="s">
        <v>111</v>
      </c>
      <c r="BU37" s="82" t="str">
        <f t="shared" si="21"/>
        <v>0</v>
      </c>
      <c r="BV37" s="83" t="str">
        <f t="shared" si="22"/>
        <v>0</v>
      </c>
      <c r="BW37" s="107">
        <f t="shared" si="24"/>
        <v>0</v>
      </c>
      <c r="BX37" s="108">
        <f t="shared" si="25"/>
        <v>0</v>
      </c>
      <c r="BY37" s="109">
        <f t="shared" si="26"/>
        <v>0</v>
      </c>
      <c r="BZ37" s="89"/>
      <c r="CA37" s="86">
        <f>(COUNTA(R37))*AR34</f>
        <v>0</v>
      </c>
      <c r="CB37" s="94"/>
      <c r="CC37" s="77" t="s">
        <v>111</v>
      </c>
      <c r="CD37" s="82" t="str">
        <f t="shared" si="23"/>
        <v>0</v>
      </c>
      <c r="CE37" s="29"/>
      <c r="CF37" s="29"/>
      <c r="CI37" s="14"/>
      <c r="CJ37" s="20"/>
      <c r="CK37" s="15">
        <v>22</v>
      </c>
      <c r="CL37" s="39" t="s">
        <v>190</v>
      </c>
      <c r="CM37" s="39" t="s">
        <v>42</v>
      </c>
      <c r="CN37" s="15">
        <v>2600</v>
      </c>
      <c r="CO37" s="15">
        <v>1300</v>
      </c>
      <c r="CS37" s="15"/>
      <c r="CT37" s="15"/>
    </row>
    <row r="38" spans="2:98" ht="15.75" customHeight="1" x14ac:dyDescent="0.15">
      <c r="B38" s="184"/>
      <c r="C38" s="561" t="s">
        <v>112</v>
      </c>
      <c r="D38" s="562"/>
      <c r="E38" s="656">
        <f t="shared" si="18"/>
        <v>0</v>
      </c>
      <c r="F38" s="656"/>
      <c r="G38" s="690"/>
      <c r="H38" s="711">
        <f t="shared" si="19"/>
        <v>0</v>
      </c>
      <c r="I38" s="712"/>
      <c r="J38" s="713"/>
      <c r="K38" s="714">
        <f t="shared" si="20"/>
        <v>0</v>
      </c>
      <c r="L38" s="715"/>
      <c r="M38" s="716"/>
      <c r="N38" s="204"/>
      <c r="O38" s="800"/>
      <c r="P38" s="561" t="s">
        <v>112</v>
      </c>
      <c r="Q38" s="562"/>
      <c r="R38" s="163"/>
      <c r="S38" s="4"/>
      <c r="T38" s="564"/>
      <c r="U38" s="559" t="str">
        <f>IF(U37="","",VLOOKUP(U37,$CP:$CS,2,FALSE))</f>
        <v/>
      </c>
      <c r="V38" s="560"/>
      <c r="W38" s="560"/>
      <c r="X38" s="578"/>
      <c r="Y38" s="559" t="str">
        <f>IF(Y37="","",VLOOKUP(Y37,$CP:$CS,2,FALSE))</f>
        <v/>
      </c>
      <c r="Z38" s="560"/>
      <c r="AA38" s="560"/>
      <c r="AB38" s="578"/>
      <c r="AC38" s="559" t="str">
        <f>IF(AC37="","",VLOOKUP(AC37,$CP:$CS,2,FALSE))</f>
        <v/>
      </c>
      <c r="AD38" s="560"/>
      <c r="AE38" s="560"/>
      <c r="AF38" s="578"/>
      <c r="AG38" s="559" t="str">
        <f>IF(AG37="","",VLOOKUP(AG37,$CP:$CS,2,FALSE))</f>
        <v/>
      </c>
      <c r="AH38" s="560"/>
      <c r="AI38" s="560"/>
      <c r="AJ38" s="578"/>
      <c r="AK38" s="559" t="str">
        <f>IF(AK37="","",VLOOKUP(AK37,$CP:$CS,2,FALSE))</f>
        <v/>
      </c>
      <c r="AL38" s="560"/>
      <c r="AM38" s="560"/>
      <c r="AN38" s="560"/>
      <c r="AO38" s="572" t="s">
        <v>141</v>
      </c>
      <c r="AP38" s="574">
        <f>SUM(AP34:AQ37)</f>
        <v>0</v>
      </c>
      <c r="AQ38" s="575"/>
      <c r="AR38" s="543"/>
      <c r="AS38" s="543"/>
      <c r="AT38" s="568"/>
      <c r="AU38" s="568"/>
      <c r="AV38" s="568"/>
      <c r="AW38" s="568"/>
      <c r="AX38" s="569"/>
      <c r="BA38" s="15"/>
      <c r="BB38" s="148"/>
      <c r="BC38" s="20"/>
      <c r="BD38" s="20"/>
      <c r="BE38" s="20"/>
      <c r="BF38" s="87" t="s">
        <v>39</v>
      </c>
      <c r="BG38" s="91" t="e">
        <f>BG37/2</f>
        <v>#N/A</v>
      </c>
      <c r="BH38" s="91" t="e">
        <f>BH37/2</f>
        <v>#N/A</v>
      </c>
      <c r="BI38" s="91" t="e">
        <f>BI37/2</f>
        <v>#N/A</v>
      </c>
      <c r="BJ38" s="91" t="e">
        <f>BJ37/2</f>
        <v>#N/A</v>
      </c>
      <c r="BK38" s="91" t="e">
        <f>BK37/2</f>
        <v>#N/A</v>
      </c>
      <c r="BM38" s="76"/>
      <c r="BN38" s="77" t="s">
        <v>112</v>
      </c>
      <c r="BO38" s="78">
        <f>SUMIF(BG36:BK36,"小値賀町",BG37:BK37)*AR34</f>
        <v>0</v>
      </c>
      <c r="BP38" s="223"/>
      <c r="BQ38" s="92"/>
      <c r="BR38" s="80"/>
      <c r="BS38" s="41"/>
      <c r="BT38" s="77" t="s">
        <v>112</v>
      </c>
      <c r="BU38" s="82" t="str">
        <f t="shared" si="21"/>
        <v>0</v>
      </c>
      <c r="BV38" s="83" t="str">
        <f t="shared" si="22"/>
        <v>0</v>
      </c>
      <c r="BW38" s="107">
        <f t="shared" si="24"/>
        <v>0</v>
      </c>
      <c r="BX38" s="108">
        <f t="shared" si="25"/>
        <v>0</v>
      </c>
      <c r="BY38" s="109">
        <f t="shared" si="26"/>
        <v>0</v>
      </c>
      <c r="BZ38" s="89"/>
      <c r="CA38" s="86">
        <f>(COUNTA(R38))*AR34</f>
        <v>0</v>
      </c>
      <c r="CB38" s="94"/>
      <c r="CC38" s="77" t="s">
        <v>112</v>
      </c>
      <c r="CD38" s="82" t="str">
        <f t="shared" si="23"/>
        <v>0</v>
      </c>
      <c r="CE38" s="29"/>
      <c r="CF38" s="29"/>
      <c r="CI38" s="14"/>
      <c r="CJ38" s="20"/>
      <c r="CK38" s="15">
        <v>23</v>
      </c>
      <c r="CL38" s="39" t="s">
        <v>191</v>
      </c>
      <c r="CM38" s="39" t="s">
        <v>30</v>
      </c>
      <c r="CN38" s="15">
        <v>1100</v>
      </c>
      <c r="CO38" s="15">
        <v>550</v>
      </c>
      <c r="CS38" s="15"/>
      <c r="CT38" s="15"/>
    </row>
    <row r="39" spans="2:98" ht="15.75" customHeight="1" thickBot="1" x14ac:dyDescent="0.2">
      <c r="B39" s="184"/>
      <c r="C39" s="579" t="s">
        <v>113</v>
      </c>
      <c r="D39" s="580"/>
      <c r="E39" s="662">
        <f t="shared" si="18"/>
        <v>0</v>
      </c>
      <c r="F39" s="662"/>
      <c r="G39" s="811"/>
      <c r="H39" s="691">
        <f t="shared" si="19"/>
        <v>0</v>
      </c>
      <c r="I39" s="692"/>
      <c r="J39" s="693"/>
      <c r="K39" s="694">
        <f t="shared" si="20"/>
        <v>0</v>
      </c>
      <c r="L39" s="692"/>
      <c r="M39" s="693"/>
      <c r="N39" s="204"/>
      <c r="O39" s="801"/>
      <c r="P39" s="579" t="s">
        <v>113</v>
      </c>
      <c r="Q39" s="580"/>
      <c r="R39" s="164"/>
      <c r="S39" s="5"/>
      <c r="T39" s="565"/>
      <c r="U39" s="535" t="str">
        <f>IF(U37="","",VLOOKUP(U37,$CP:$CS,4,FALSE))</f>
        <v/>
      </c>
      <c r="V39" s="536"/>
      <c r="W39" s="536"/>
      <c r="X39" s="545"/>
      <c r="Y39" s="535" t="str">
        <f>IF(Y37="","",VLOOKUP(Y37,$CP:$CS,4,FALSE))</f>
        <v/>
      </c>
      <c r="Z39" s="536"/>
      <c r="AA39" s="536"/>
      <c r="AB39" s="545"/>
      <c r="AC39" s="535" t="str">
        <f>IF(AC37="","",VLOOKUP(AC37,$CP:$CS,4,FALSE))</f>
        <v/>
      </c>
      <c r="AD39" s="536"/>
      <c r="AE39" s="536"/>
      <c r="AF39" s="545"/>
      <c r="AG39" s="535" t="str">
        <f>IF(AG37="","",VLOOKUP(AG37,$CP:$CS,4,FALSE))</f>
        <v/>
      </c>
      <c r="AH39" s="536"/>
      <c r="AI39" s="536"/>
      <c r="AJ39" s="545"/>
      <c r="AK39" s="535" t="str">
        <f>IF(AK37="","",VLOOKUP(AK37,$CP:$CS,4,FALSE))</f>
        <v/>
      </c>
      <c r="AL39" s="536"/>
      <c r="AM39" s="536"/>
      <c r="AN39" s="536"/>
      <c r="AO39" s="573"/>
      <c r="AP39" s="576"/>
      <c r="AQ39" s="577"/>
      <c r="AR39" s="544"/>
      <c r="AS39" s="544"/>
      <c r="AT39" s="570"/>
      <c r="AU39" s="570"/>
      <c r="AV39" s="570"/>
      <c r="AW39" s="570"/>
      <c r="AX39" s="571"/>
      <c r="BC39" s="20"/>
      <c r="BD39" s="20"/>
      <c r="BE39" s="20"/>
      <c r="BM39" s="95"/>
      <c r="BN39" s="96" t="s">
        <v>113</v>
      </c>
      <c r="BO39" s="97">
        <f>SUMIF(BG36:BK36,"宇久町",BG37:BK37)*AR34</f>
        <v>0</v>
      </c>
      <c r="BP39" s="224"/>
      <c r="BQ39" s="92"/>
      <c r="BR39" s="80"/>
      <c r="BS39" s="56"/>
      <c r="BT39" s="96" t="s">
        <v>113</v>
      </c>
      <c r="BU39" s="100" t="str">
        <f t="shared" si="21"/>
        <v>0</v>
      </c>
      <c r="BV39" s="101" t="str">
        <f t="shared" si="22"/>
        <v>0</v>
      </c>
      <c r="BW39" s="111">
        <f t="shared" si="24"/>
        <v>0</v>
      </c>
      <c r="BX39" s="112">
        <f t="shared" si="25"/>
        <v>0</v>
      </c>
      <c r="BY39" s="113">
        <f t="shared" si="26"/>
        <v>0</v>
      </c>
      <c r="BZ39" s="89"/>
      <c r="CA39" s="104">
        <f>(COUNTA(R39))*AR34</f>
        <v>0</v>
      </c>
      <c r="CB39" s="94"/>
      <c r="CC39" s="96" t="s">
        <v>113</v>
      </c>
      <c r="CD39" s="100" t="str">
        <f t="shared" si="23"/>
        <v>0</v>
      </c>
      <c r="CE39" s="29"/>
      <c r="CF39" s="29"/>
      <c r="CI39" s="14"/>
      <c r="CJ39" s="20"/>
      <c r="CK39" s="15">
        <v>24</v>
      </c>
      <c r="CL39" s="39" t="s">
        <v>192</v>
      </c>
      <c r="CM39" s="39" t="s">
        <v>30</v>
      </c>
      <c r="CN39" s="15">
        <v>900</v>
      </c>
      <c r="CO39" s="15">
        <v>450</v>
      </c>
      <c r="CS39" s="114"/>
      <c r="CT39" s="114"/>
    </row>
    <row r="40" spans="2:98" ht="15.75" customHeight="1" thickBot="1" x14ac:dyDescent="0.2">
      <c r="B40" s="184"/>
      <c r="C40" s="684" t="s">
        <v>44</v>
      </c>
      <c r="D40" s="685"/>
      <c r="E40" s="788">
        <f>SUM(E34:G39)</f>
        <v>0</v>
      </c>
      <c r="F40" s="788"/>
      <c r="G40" s="789"/>
      <c r="H40" s="686">
        <f t="shared" ref="H40" si="27">SUM(H34:J39)</f>
        <v>0</v>
      </c>
      <c r="I40" s="687"/>
      <c r="J40" s="688"/>
      <c r="K40" s="689">
        <f t="shared" ref="K40" si="28">SUM(K34:M39)</f>
        <v>0</v>
      </c>
      <c r="L40" s="687"/>
      <c r="M40" s="688"/>
      <c r="N40" s="187"/>
      <c r="O40" s="799">
        <v>5</v>
      </c>
      <c r="P40" s="546" t="s">
        <v>109</v>
      </c>
      <c r="Q40" s="547"/>
      <c r="R40" s="162"/>
      <c r="S40" s="3"/>
      <c r="T40" s="548" t="s">
        <v>29</v>
      </c>
      <c r="U40" s="64"/>
      <c r="V40" s="537" t="str">
        <f>IF(U40="","",VLOOKUP(U40,$CK:$CN,3,FALSE))</f>
        <v/>
      </c>
      <c r="W40" s="538"/>
      <c r="X40" s="641"/>
      <c r="Y40" s="64"/>
      <c r="Z40" s="537" t="str">
        <f>IF(Y40="","",VLOOKUP(Y40,$CK:$CN,3,FALSE))</f>
        <v/>
      </c>
      <c r="AA40" s="538"/>
      <c r="AB40" s="641"/>
      <c r="AC40" s="64"/>
      <c r="AD40" s="537" t="str">
        <f>IF(AC40="","",VLOOKUP(AC40,$CK:$CN,3,FALSE))</f>
        <v/>
      </c>
      <c r="AE40" s="538"/>
      <c r="AF40" s="641"/>
      <c r="AG40" s="64"/>
      <c r="AH40" s="537" t="str">
        <f>IF(AG40="","",VLOOKUP(AG40,$CK:$CN,3,FALSE))</f>
        <v/>
      </c>
      <c r="AI40" s="538"/>
      <c r="AJ40" s="641"/>
      <c r="AK40" s="64"/>
      <c r="AL40" s="537" t="str">
        <f>IF(AK40="","",VLOOKUP(AK40,$CK:$CN,3,FALSE))</f>
        <v/>
      </c>
      <c r="AM40" s="538"/>
      <c r="AN40" s="539"/>
      <c r="AO40" s="644" t="s">
        <v>156</v>
      </c>
      <c r="AP40" s="581">
        <f>BZ40</f>
        <v>0</v>
      </c>
      <c r="AQ40" s="582"/>
      <c r="AR40" s="542"/>
      <c r="AS40" s="542"/>
      <c r="AT40" s="566">
        <f>(AP40+AP42)*AR40</f>
        <v>0</v>
      </c>
      <c r="AU40" s="566"/>
      <c r="AV40" s="566"/>
      <c r="AW40" s="566">
        <f>SUM(S40:S45)*AR40</f>
        <v>0</v>
      </c>
      <c r="AX40" s="567"/>
      <c r="BA40" s="28"/>
      <c r="BB40" s="28"/>
      <c r="BC40" s="20"/>
      <c r="BD40" s="20"/>
      <c r="BE40" s="20"/>
      <c r="BM40" s="66">
        <v>5</v>
      </c>
      <c r="BN40" s="67" t="s">
        <v>171</v>
      </c>
      <c r="BO40" s="68">
        <f>SUMIF(BG42:BK42,"対馬市",BG43:BK43)*AR40</f>
        <v>0</v>
      </c>
      <c r="BP40" s="222"/>
      <c r="BQ40" s="69">
        <f>SUM(U45:AN45)</f>
        <v>0</v>
      </c>
      <c r="BR40" s="80"/>
      <c r="BS40" s="30" t="s">
        <v>135</v>
      </c>
      <c r="BT40" s="67" t="s">
        <v>108</v>
      </c>
      <c r="BU40" s="71" t="str">
        <f t="shared" ref="BU40:BU45" si="29">IF(R40="","0",$BZ$40/$BS$41)</f>
        <v>0</v>
      </c>
      <c r="BV40" s="72" t="str">
        <f t="shared" ref="BV40:BV45" si="30">IF(R40="","0",$BZ$41/$BS$41)</f>
        <v>0</v>
      </c>
      <c r="BW40" s="73">
        <f>BU40*$AR$40</f>
        <v>0</v>
      </c>
      <c r="BX40" s="74">
        <f>BV40*$AR$42</f>
        <v>0</v>
      </c>
      <c r="BY40" s="75">
        <f>BW40+BX40</f>
        <v>0</v>
      </c>
      <c r="BZ40" s="69">
        <f>SUM(U42:AN42)</f>
        <v>0</v>
      </c>
      <c r="CA40" s="151">
        <f>(COUNTA(R40))*AR40</f>
        <v>0</v>
      </c>
      <c r="CB40" s="94"/>
      <c r="CC40" s="67" t="s">
        <v>108</v>
      </c>
      <c r="CD40" s="71" t="str">
        <f t="shared" ref="CD40:CD45" si="31">IF((S40)="","0",($AR$40+$AR$42)*S40*1000)</f>
        <v>0</v>
      </c>
      <c r="CE40" s="29"/>
      <c r="CF40" s="29"/>
      <c r="CI40" s="14"/>
      <c r="CJ40" s="20"/>
      <c r="CK40" s="15">
        <v>25</v>
      </c>
      <c r="CL40" s="39" t="s">
        <v>193</v>
      </c>
      <c r="CM40" s="39" t="s">
        <v>30</v>
      </c>
      <c r="CN40" s="15">
        <v>800</v>
      </c>
      <c r="CO40" s="15">
        <v>450</v>
      </c>
      <c r="CS40" s="114"/>
      <c r="CT40" s="114"/>
    </row>
    <row r="41" spans="2:98" ht="15.75" customHeight="1" thickBot="1" x14ac:dyDescent="0.2">
      <c r="B41" s="184"/>
      <c r="C41" s="184"/>
      <c r="D41" s="184"/>
      <c r="E41" s="184"/>
      <c r="F41" s="184"/>
      <c r="G41" s="184"/>
      <c r="H41" s="184"/>
      <c r="I41" s="184"/>
      <c r="J41" s="184"/>
      <c r="K41" s="184"/>
      <c r="L41" s="184"/>
      <c r="M41" s="187"/>
      <c r="N41" s="187"/>
      <c r="O41" s="800"/>
      <c r="P41" s="561" t="s">
        <v>108</v>
      </c>
      <c r="Q41" s="562"/>
      <c r="R41" s="163"/>
      <c r="S41" s="4"/>
      <c r="T41" s="549"/>
      <c r="U41" s="638" t="str">
        <f>IF(U40="","",VLOOKUP(U40,$CK:$CN,2,FALSE))</f>
        <v/>
      </c>
      <c r="V41" s="639"/>
      <c r="W41" s="639"/>
      <c r="X41" s="640"/>
      <c r="Y41" s="638" t="str">
        <f>IF(Y40="","",VLOOKUP(Y40,$CK:$CN,2,FALSE))</f>
        <v/>
      </c>
      <c r="Z41" s="639"/>
      <c r="AA41" s="639"/>
      <c r="AB41" s="640"/>
      <c r="AC41" s="638" t="str">
        <f>IF(AC40="","",VLOOKUP(AC40,$CK:$CN,2,FALSE))</f>
        <v/>
      </c>
      <c r="AD41" s="639"/>
      <c r="AE41" s="639"/>
      <c r="AF41" s="640"/>
      <c r="AG41" s="638" t="str">
        <f>IF(AG40="","",VLOOKUP(AG40,$CK:$CN,2,FALSE))</f>
        <v/>
      </c>
      <c r="AH41" s="639"/>
      <c r="AI41" s="639"/>
      <c r="AJ41" s="640"/>
      <c r="AK41" s="638" t="str">
        <f>IF(AK40="","",VLOOKUP(AK40,$CK:$CN,2,FALSE))</f>
        <v/>
      </c>
      <c r="AL41" s="639"/>
      <c r="AM41" s="639"/>
      <c r="AN41" s="640"/>
      <c r="AO41" s="572"/>
      <c r="AP41" s="557"/>
      <c r="AQ41" s="558"/>
      <c r="AR41" s="543"/>
      <c r="AS41" s="543"/>
      <c r="AT41" s="568"/>
      <c r="AU41" s="568"/>
      <c r="AV41" s="568"/>
      <c r="AW41" s="568"/>
      <c r="AX41" s="569"/>
      <c r="BA41" s="28"/>
      <c r="BB41" s="28"/>
      <c r="BC41" s="20"/>
      <c r="BD41" s="20"/>
      <c r="BE41" s="20"/>
      <c r="BM41" s="76"/>
      <c r="BN41" s="77" t="s">
        <v>108</v>
      </c>
      <c r="BO41" s="78">
        <f>SUMIF(BG42:BK42,"壱岐市",BG43:BK43)*AR40</f>
        <v>0</v>
      </c>
      <c r="BP41" s="223"/>
      <c r="BQ41" s="221"/>
      <c r="BR41" s="80"/>
      <c r="BS41" s="642">
        <f>COUNTA(R40:R45)</f>
        <v>0</v>
      </c>
      <c r="BT41" s="77" t="s">
        <v>109</v>
      </c>
      <c r="BU41" s="82" t="str">
        <f t="shared" si="29"/>
        <v>0</v>
      </c>
      <c r="BV41" s="83" t="str">
        <f t="shared" si="30"/>
        <v>0</v>
      </c>
      <c r="BW41" s="84">
        <f t="shared" ref="BW41:BW45" si="32">BU41*$AR$40</f>
        <v>0</v>
      </c>
      <c r="BX41" s="85">
        <f t="shared" ref="BX41:BX45" si="33">BV41*$AR$42</f>
        <v>0</v>
      </c>
      <c r="BY41" s="86">
        <f t="shared" ref="BY41:BY45" si="34">BW41+BX41</f>
        <v>0</v>
      </c>
      <c r="BZ41" s="110">
        <f>BZ40/2</f>
        <v>0</v>
      </c>
      <c r="CA41" s="86">
        <f>(COUNTA(R41))*AR40</f>
        <v>0</v>
      </c>
      <c r="CB41" s="94"/>
      <c r="CC41" s="77" t="s">
        <v>109</v>
      </c>
      <c r="CD41" s="82" t="str">
        <f t="shared" si="31"/>
        <v>0</v>
      </c>
      <c r="CE41" s="29"/>
      <c r="CF41" s="29"/>
      <c r="CI41" s="14"/>
      <c r="CJ41" s="20"/>
      <c r="CK41" s="15">
        <v>26</v>
      </c>
      <c r="CL41" s="39" t="s">
        <v>194</v>
      </c>
      <c r="CM41" s="15" t="s">
        <v>30</v>
      </c>
      <c r="CN41" s="15">
        <v>400</v>
      </c>
      <c r="CO41" s="15">
        <v>200</v>
      </c>
      <c r="CS41" s="15"/>
      <c r="CT41" s="15"/>
    </row>
    <row r="42" spans="2:98" ht="15.75" customHeight="1" thickBot="1" x14ac:dyDescent="0.2">
      <c r="B42" s="184"/>
      <c r="C42" s="695"/>
      <c r="D42" s="696"/>
      <c r="E42" s="700" t="s">
        <v>127</v>
      </c>
      <c r="F42" s="700"/>
      <c r="G42" s="700"/>
      <c r="H42" s="700" t="s">
        <v>35</v>
      </c>
      <c r="I42" s="700"/>
      <c r="J42" s="705"/>
      <c r="K42" s="699" t="s">
        <v>564</v>
      </c>
      <c r="L42" s="700"/>
      <c r="M42" s="701"/>
      <c r="N42" s="187"/>
      <c r="O42" s="800"/>
      <c r="P42" s="561" t="s">
        <v>110</v>
      </c>
      <c r="Q42" s="562"/>
      <c r="R42" s="163"/>
      <c r="S42" s="4"/>
      <c r="T42" s="550"/>
      <c r="U42" s="624" t="str">
        <f>IF($AD$2="小学校",IF(U40="","",VLOOKUP(U40,$CK:$CO,5,FALSE)),IF($AD$2="","",IFERROR(VLOOKUP(U40,$CK:$CO,4,FALSE),"")))</f>
        <v/>
      </c>
      <c r="V42" s="625"/>
      <c r="W42" s="625"/>
      <c r="X42" s="626"/>
      <c r="Y42" s="624" t="str">
        <f>IF($AD$2="小学校",IF(Y40="","",VLOOKUP(Y40,$CK:$CO,5,FALSE)),IF($AD$2="","",IFERROR(VLOOKUP(Y40,$CK:$CO,4,FALSE),"")))</f>
        <v/>
      </c>
      <c r="Z42" s="625"/>
      <c r="AA42" s="625"/>
      <c r="AB42" s="626"/>
      <c r="AC42" s="624" t="str">
        <f>IF($AD$2="小学校",IF(AC40="","",VLOOKUP(AC40,$CK:$CO,5,FALSE)),IF($AD$2="","",IFERROR(VLOOKUP(AC40,$CK:$CO,4,FALSE),"")))</f>
        <v/>
      </c>
      <c r="AD42" s="625"/>
      <c r="AE42" s="625"/>
      <c r="AF42" s="626"/>
      <c r="AG42" s="624" t="str">
        <f>IF($AD$2="小学校",IF(AG40="","",VLOOKUP(AG40,$CK:$CO,5,FALSE)),IF($AD$2="","",IFERROR(VLOOKUP(AG40,$CK:$CO,4,FALSE),"")))</f>
        <v/>
      </c>
      <c r="AH42" s="625"/>
      <c r="AI42" s="625"/>
      <c r="AJ42" s="626"/>
      <c r="AK42" s="624" t="str">
        <f>IF($AD$2="小学校",IF(AK40="","",VLOOKUP(AK40,$CK:$CO,5,FALSE)),IF($AD$2="","",IFERROR(VLOOKUP(AK40,$CK:$CO,4,FALSE),"")))</f>
        <v/>
      </c>
      <c r="AL42" s="625"/>
      <c r="AM42" s="625"/>
      <c r="AN42" s="626"/>
      <c r="AO42" s="572" t="s">
        <v>157</v>
      </c>
      <c r="AP42" s="557">
        <f>+BQ40</f>
        <v>0</v>
      </c>
      <c r="AQ42" s="558"/>
      <c r="AR42" s="543"/>
      <c r="AS42" s="543"/>
      <c r="AT42" s="568"/>
      <c r="AU42" s="568"/>
      <c r="AV42" s="568"/>
      <c r="AW42" s="568"/>
      <c r="AX42" s="569"/>
      <c r="BA42" s="28"/>
      <c r="BB42" s="28"/>
      <c r="BC42" s="20"/>
      <c r="BD42" s="20"/>
      <c r="BE42" s="20"/>
      <c r="BF42" s="87" t="s">
        <v>31</v>
      </c>
      <c r="BG42" s="88" t="e">
        <f>VLOOKUP(U43,$CP:$CT,5,FALSE)</f>
        <v>#N/A</v>
      </c>
      <c r="BH42" s="88" t="e">
        <f>VLOOKUP(Y43,$CP:$CT,5,FALSE)</f>
        <v>#N/A</v>
      </c>
      <c r="BI42" s="88" t="e">
        <f>VLOOKUP(AC43,$CP:$CT,5,FALSE)</f>
        <v>#N/A</v>
      </c>
      <c r="BJ42" s="88" t="e">
        <f>VLOOKUP(AG43,$CP:$CT,5,FALSE)</f>
        <v>#N/A</v>
      </c>
      <c r="BK42" s="88" t="e">
        <f>VLOOKUP(AK43,$CP:$CT,5,FALSE)</f>
        <v>#N/A</v>
      </c>
      <c r="BM42" s="76"/>
      <c r="BN42" s="77" t="s">
        <v>110</v>
      </c>
      <c r="BO42" s="78">
        <f>SUMIF(BG42:BK42,"五島市",BG43:BK43)*AR40</f>
        <v>0</v>
      </c>
      <c r="BP42" s="223"/>
      <c r="BQ42" s="92"/>
      <c r="BR42" s="80"/>
      <c r="BS42" s="643"/>
      <c r="BT42" s="77" t="s">
        <v>110</v>
      </c>
      <c r="BU42" s="82" t="str">
        <f t="shared" si="29"/>
        <v>0</v>
      </c>
      <c r="BV42" s="83" t="str">
        <f t="shared" si="30"/>
        <v>0</v>
      </c>
      <c r="BW42" s="84">
        <f t="shared" si="32"/>
        <v>0</v>
      </c>
      <c r="BX42" s="85">
        <f t="shared" si="33"/>
        <v>0</v>
      </c>
      <c r="BY42" s="86">
        <f t="shared" si="34"/>
        <v>0</v>
      </c>
      <c r="BZ42" s="89"/>
      <c r="CA42" s="86">
        <f>(COUNTA(R42))*AR40</f>
        <v>0</v>
      </c>
      <c r="CB42" s="94"/>
      <c r="CC42" s="77" t="s">
        <v>110</v>
      </c>
      <c r="CD42" s="82" t="str">
        <f t="shared" si="31"/>
        <v>0</v>
      </c>
      <c r="CE42" s="29"/>
      <c r="CF42" s="29"/>
      <c r="CI42" s="14"/>
      <c r="CJ42" s="20"/>
      <c r="CK42" s="15">
        <v>27</v>
      </c>
      <c r="CL42" s="39" t="s">
        <v>195</v>
      </c>
      <c r="CM42" s="15" t="s">
        <v>30</v>
      </c>
      <c r="CN42" s="15">
        <v>200</v>
      </c>
      <c r="CO42" s="15">
        <v>150</v>
      </c>
      <c r="CS42" s="15"/>
      <c r="CT42" s="15"/>
    </row>
    <row r="43" spans="2:98" ht="15.75" customHeight="1" thickTop="1" thickBot="1" x14ac:dyDescent="0.2">
      <c r="B43" s="184"/>
      <c r="C43" s="546" t="s">
        <v>109</v>
      </c>
      <c r="D43" s="547"/>
      <c r="E43" s="818">
        <f t="shared" ref="E43:E48" si="35">BY46</f>
        <v>0</v>
      </c>
      <c r="F43" s="703"/>
      <c r="G43" s="703"/>
      <c r="H43" s="703">
        <f t="shared" ref="H43:H48" si="36">BQ46</f>
        <v>0</v>
      </c>
      <c r="I43" s="703"/>
      <c r="J43" s="706"/>
      <c r="K43" s="702">
        <f>SUM(E43:J43)</f>
        <v>0</v>
      </c>
      <c r="L43" s="703"/>
      <c r="M43" s="704"/>
      <c r="N43" s="187"/>
      <c r="O43" s="800"/>
      <c r="P43" s="561" t="s">
        <v>111</v>
      </c>
      <c r="Q43" s="562"/>
      <c r="R43" s="163"/>
      <c r="S43" s="4"/>
      <c r="T43" s="563" t="s">
        <v>33</v>
      </c>
      <c r="U43" s="90"/>
      <c r="V43" s="540" t="str">
        <f>IF(U43="","",VLOOKUP(U43,$CP:$CS,3,FALSE))</f>
        <v/>
      </c>
      <c r="W43" s="541"/>
      <c r="X43" s="635"/>
      <c r="Y43" s="90"/>
      <c r="Z43" s="540" t="str">
        <f>IF(Y43="","",VLOOKUP(Y43,$CP:$CS,3,FALSE))</f>
        <v/>
      </c>
      <c r="AA43" s="541"/>
      <c r="AB43" s="635"/>
      <c r="AC43" s="90"/>
      <c r="AD43" s="540" t="str">
        <f>IF(AC43="","",VLOOKUP(AC43,$CP:$CS,3,FALSE))</f>
        <v/>
      </c>
      <c r="AE43" s="541"/>
      <c r="AF43" s="635"/>
      <c r="AG43" s="90"/>
      <c r="AH43" s="540" t="str">
        <f>IF(AG43="","",VLOOKUP(AG43,$CP:$CS,3,FALSE))</f>
        <v/>
      </c>
      <c r="AI43" s="541"/>
      <c r="AJ43" s="635"/>
      <c r="AK43" s="90"/>
      <c r="AL43" s="540" t="str">
        <f>IF(AK43="","",VLOOKUP(AK43,$CP:$CS,3,FALSE))</f>
        <v/>
      </c>
      <c r="AM43" s="541"/>
      <c r="AN43" s="541"/>
      <c r="AO43" s="572"/>
      <c r="AP43" s="557"/>
      <c r="AQ43" s="558"/>
      <c r="AR43" s="543"/>
      <c r="AS43" s="543"/>
      <c r="AT43" s="568"/>
      <c r="AU43" s="568"/>
      <c r="AV43" s="568"/>
      <c r="AW43" s="568"/>
      <c r="AX43" s="569"/>
      <c r="BC43" s="20"/>
      <c r="BD43" s="20"/>
      <c r="BE43" s="20"/>
      <c r="BF43" s="87" t="s">
        <v>34</v>
      </c>
      <c r="BG43" s="91" t="e">
        <f>VLOOKUP(U43,$CP:$CT,4,FALSE)</f>
        <v>#N/A</v>
      </c>
      <c r="BH43" s="91" t="e">
        <f>VLOOKUP(Y43,$CP:$CT,4,FALSE)</f>
        <v>#N/A</v>
      </c>
      <c r="BI43" s="91" t="e">
        <f>VLOOKUP(AC43,$CP:$CT,4,FALSE)</f>
        <v>#N/A</v>
      </c>
      <c r="BJ43" s="91" t="e">
        <f>VLOOKUP(AG43,$CP:$CT,4,FALSE)</f>
        <v>#N/A</v>
      </c>
      <c r="BK43" s="91" t="e">
        <f>VLOOKUP(AK43,$CP:$CT,4,FALSE)</f>
        <v>#N/A</v>
      </c>
      <c r="BM43" s="76"/>
      <c r="BN43" s="77" t="s">
        <v>111</v>
      </c>
      <c r="BO43" s="78">
        <f>SUMIF(BG42:BK42,"新上五島町",BG43:BK43)*AR40</f>
        <v>0</v>
      </c>
      <c r="BP43" s="223"/>
      <c r="BQ43" s="92"/>
      <c r="BR43" s="80"/>
      <c r="BS43" s="105"/>
      <c r="BT43" s="77" t="s">
        <v>111</v>
      </c>
      <c r="BU43" s="82" t="str">
        <f t="shared" si="29"/>
        <v>0</v>
      </c>
      <c r="BV43" s="83" t="str">
        <f t="shared" si="30"/>
        <v>0</v>
      </c>
      <c r="BW43" s="84">
        <f t="shared" si="32"/>
        <v>0</v>
      </c>
      <c r="BX43" s="85">
        <f t="shared" si="33"/>
        <v>0</v>
      </c>
      <c r="BY43" s="86">
        <f t="shared" si="34"/>
        <v>0</v>
      </c>
      <c r="BZ43" s="89"/>
      <c r="CA43" s="86">
        <f>(COUNTA(R43))*AR40</f>
        <v>0</v>
      </c>
      <c r="CB43" s="94"/>
      <c r="CC43" s="77" t="s">
        <v>111</v>
      </c>
      <c r="CD43" s="82" t="str">
        <f t="shared" si="31"/>
        <v>0</v>
      </c>
      <c r="CE43" s="29"/>
      <c r="CF43" s="29"/>
      <c r="CI43" s="14"/>
      <c r="CJ43" s="20"/>
      <c r="CK43" s="15">
        <v>28</v>
      </c>
      <c r="CL43" s="39" t="s">
        <v>196</v>
      </c>
      <c r="CM43" s="15" t="s">
        <v>30</v>
      </c>
      <c r="CN43" s="15">
        <v>200</v>
      </c>
      <c r="CO43" s="15">
        <v>100</v>
      </c>
      <c r="CS43" s="15"/>
      <c r="CT43" s="15"/>
    </row>
    <row r="44" spans="2:98" ht="15.75" customHeight="1" x14ac:dyDescent="0.15">
      <c r="B44" s="184"/>
      <c r="C44" s="561" t="s">
        <v>108</v>
      </c>
      <c r="D44" s="562"/>
      <c r="E44" s="656">
        <f t="shared" si="35"/>
        <v>0</v>
      </c>
      <c r="F44" s="656"/>
      <c r="G44" s="656"/>
      <c r="H44" s="656">
        <f t="shared" si="36"/>
        <v>0</v>
      </c>
      <c r="I44" s="656"/>
      <c r="J44" s="690"/>
      <c r="K44" s="659">
        <f t="shared" ref="K44:K48" si="37">SUM(E44:J44)</f>
        <v>0</v>
      </c>
      <c r="L44" s="656"/>
      <c r="M44" s="660"/>
      <c r="N44" s="204"/>
      <c r="O44" s="800"/>
      <c r="P44" s="561" t="s">
        <v>112</v>
      </c>
      <c r="Q44" s="562"/>
      <c r="R44" s="163"/>
      <c r="S44" s="4"/>
      <c r="T44" s="564"/>
      <c r="U44" s="559" t="str">
        <f>IF(U43="","",VLOOKUP(U43,$CP:$CS,2,FALSE))</f>
        <v/>
      </c>
      <c r="V44" s="560"/>
      <c r="W44" s="560"/>
      <c r="X44" s="578"/>
      <c r="Y44" s="559" t="str">
        <f>IF(Y43="","",VLOOKUP(Y43,$CP:$CS,2,FALSE))</f>
        <v/>
      </c>
      <c r="Z44" s="560"/>
      <c r="AA44" s="560"/>
      <c r="AB44" s="578"/>
      <c r="AC44" s="559" t="str">
        <f>IF(AC43="","",VLOOKUP(AC43,$CP:$CS,2,FALSE))</f>
        <v/>
      </c>
      <c r="AD44" s="560"/>
      <c r="AE44" s="560"/>
      <c r="AF44" s="578"/>
      <c r="AG44" s="559" t="str">
        <f>IF(AG43="","",VLOOKUP(AG43,$CP:$CS,2,FALSE))</f>
        <v/>
      </c>
      <c r="AH44" s="560"/>
      <c r="AI44" s="560"/>
      <c r="AJ44" s="578"/>
      <c r="AK44" s="559" t="str">
        <f>IF(AK43="","",VLOOKUP(AK43,$CP:$CS,2,FALSE))</f>
        <v/>
      </c>
      <c r="AL44" s="560"/>
      <c r="AM44" s="560"/>
      <c r="AN44" s="560"/>
      <c r="AO44" s="572" t="s">
        <v>141</v>
      </c>
      <c r="AP44" s="574">
        <f>SUM(AP40:AQ43)</f>
        <v>0</v>
      </c>
      <c r="AQ44" s="575"/>
      <c r="AR44" s="543"/>
      <c r="AS44" s="543"/>
      <c r="AT44" s="568"/>
      <c r="AU44" s="568"/>
      <c r="AV44" s="568"/>
      <c r="AW44" s="568"/>
      <c r="AX44" s="569"/>
      <c r="BC44" s="20"/>
      <c r="BD44" s="20"/>
      <c r="BE44" s="20"/>
      <c r="BF44" s="87" t="s">
        <v>39</v>
      </c>
      <c r="BG44" s="91" t="e">
        <f>BG43/2</f>
        <v>#N/A</v>
      </c>
      <c r="BH44" s="91" t="e">
        <f>BH43/2</f>
        <v>#N/A</v>
      </c>
      <c r="BI44" s="91" t="e">
        <f>BI43/2</f>
        <v>#N/A</v>
      </c>
      <c r="BJ44" s="91" t="e">
        <f>BJ43/2</f>
        <v>#N/A</v>
      </c>
      <c r="BK44" s="91" t="e">
        <f>BK43/2</f>
        <v>#N/A</v>
      </c>
      <c r="BM44" s="76"/>
      <c r="BN44" s="77" t="s">
        <v>112</v>
      </c>
      <c r="BO44" s="78">
        <f>SUMIF(BG42:BK42,"小値賀町",BG43:BK43)*AR40</f>
        <v>0</v>
      </c>
      <c r="BP44" s="223"/>
      <c r="BQ44" s="92"/>
      <c r="BR44" s="80"/>
      <c r="BS44" s="41"/>
      <c r="BT44" s="77" t="s">
        <v>112</v>
      </c>
      <c r="BU44" s="82" t="str">
        <f t="shared" si="29"/>
        <v>0</v>
      </c>
      <c r="BV44" s="83" t="str">
        <f t="shared" si="30"/>
        <v>0</v>
      </c>
      <c r="BW44" s="84">
        <f t="shared" si="32"/>
        <v>0</v>
      </c>
      <c r="BX44" s="85">
        <f t="shared" si="33"/>
        <v>0</v>
      </c>
      <c r="BY44" s="86">
        <f t="shared" si="34"/>
        <v>0</v>
      </c>
      <c r="BZ44" s="89"/>
      <c r="CA44" s="86">
        <f>(COUNTA(R44))*AR40</f>
        <v>0</v>
      </c>
      <c r="CB44" s="94"/>
      <c r="CC44" s="77" t="s">
        <v>112</v>
      </c>
      <c r="CD44" s="82" t="str">
        <f t="shared" si="31"/>
        <v>0</v>
      </c>
      <c r="CE44" s="29"/>
      <c r="CF44" s="29"/>
      <c r="CI44" s="14"/>
      <c r="CJ44" s="20"/>
      <c r="CK44" s="15">
        <v>29</v>
      </c>
      <c r="CL44" s="39" t="s">
        <v>197</v>
      </c>
      <c r="CM44" s="15" t="s">
        <v>30</v>
      </c>
      <c r="CN44" s="15">
        <v>300</v>
      </c>
      <c r="CO44" s="15">
        <v>150</v>
      </c>
      <c r="CS44" s="15"/>
      <c r="CT44" s="15"/>
    </row>
    <row r="45" spans="2:98" ht="15.75" customHeight="1" thickBot="1" x14ac:dyDescent="0.2">
      <c r="B45" s="184"/>
      <c r="C45" s="561" t="s">
        <v>110</v>
      </c>
      <c r="D45" s="562"/>
      <c r="E45" s="656">
        <f t="shared" si="35"/>
        <v>0</v>
      </c>
      <c r="F45" s="656"/>
      <c r="G45" s="656"/>
      <c r="H45" s="656">
        <f t="shared" si="36"/>
        <v>0</v>
      </c>
      <c r="I45" s="656"/>
      <c r="J45" s="690"/>
      <c r="K45" s="659">
        <f t="shared" si="37"/>
        <v>0</v>
      </c>
      <c r="L45" s="656"/>
      <c r="M45" s="660"/>
      <c r="N45" s="204"/>
      <c r="O45" s="801"/>
      <c r="P45" s="579" t="s">
        <v>113</v>
      </c>
      <c r="Q45" s="580"/>
      <c r="R45" s="164"/>
      <c r="S45" s="5"/>
      <c r="T45" s="565"/>
      <c r="U45" s="535" t="str">
        <f>IF(U43="","",VLOOKUP(U43,$CP:$CS,4,FALSE))</f>
        <v/>
      </c>
      <c r="V45" s="536"/>
      <c r="W45" s="536"/>
      <c r="X45" s="545"/>
      <c r="Y45" s="535" t="str">
        <f>IF(Y43="","",VLOOKUP(Y43,$CP:$CS,4,FALSE))</f>
        <v/>
      </c>
      <c r="Z45" s="536"/>
      <c r="AA45" s="536"/>
      <c r="AB45" s="545"/>
      <c r="AC45" s="535" t="str">
        <f>IF(AC43="","",VLOOKUP(AC43,$CP:$CS,4,FALSE))</f>
        <v/>
      </c>
      <c r="AD45" s="536"/>
      <c r="AE45" s="536"/>
      <c r="AF45" s="545"/>
      <c r="AG45" s="535" t="str">
        <f>IF(AG43="","",VLOOKUP(AG43,$CP:$CS,4,FALSE))</f>
        <v/>
      </c>
      <c r="AH45" s="536"/>
      <c r="AI45" s="536"/>
      <c r="AJ45" s="545"/>
      <c r="AK45" s="535" t="str">
        <f>IF(AK43="","",VLOOKUP(AK43,$CP:$CS,4,FALSE))</f>
        <v/>
      </c>
      <c r="AL45" s="536"/>
      <c r="AM45" s="536"/>
      <c r="AN45" s="536"/>
      <c r="AO45" s="573"/>
      <c r="AP45" s="576"/>
      <c r="AQ45" s="577"/>
      <c r="AR45" s="544"/>
      <c r="AS45" s="544"/>
      <c r="AT45" s="570"/>
      <c r="AU45" s="570"/>
      <c r="AV45" s="570"/>
      <c r="AW45" s="570"/>
      <c r="AX45" s="571"/>
      <c r="BC45" s="20"/>
      <c r="BD45" s="20"/>
      <c r="BE45" s="20"/>
      <c r="BM45" s="149"/>
      <c r="BN45" s="96" t="s">
        <v>113</v>
      </c>
      <c r="BO45" s="97">
        <f>SUMIF(BG42:BK42,"宇久町",BG43:BK43)*AR40</f>
        <v>0</v>
      </c>
      <c r="BP45" s="224"/>
      <c r="BQ45" s="92"/>
      <c r="BR45" s="80"/>
      <c r="BS45" s="56"/>
      <c r="BT45" s="99" t="s">
        <v>113</v>
      </c>
      <c r="BU45" s="100" t="str">
        <f t="shared" si="29"/>
        <v>0</v>
      </c>
      <c r="BV45" s="101" t="str">
        <f t="shared" si="30"/>
        <v>0</v>
      </c>
      <c r="BW45" s="102">
        <f t="shared" si="32"/>
        <v>0</v>
      </c>
      <c r="BX45" s="103">
        <f t="shared" si="33"/>
        <v>0</v>
      </c>
      <c r="BY45" s="104">
        <f t="shared" si="34"/>
        <v>0</v>
      </c>
      <c r="BZ45" s="158"/>
      <c r="CA45" s="104">
        <f>(COUNTA(R45))*AR40</f>
        <v>0</v>
      </c>
      <c r="CB45" s="94"/>
      <c r="CC45" s="150" t="s">
        <v>113</v>
      </c>
      <c r="CD45" s="116" t="str">
        <f t="shared" si="31"/>
        <v>0</v>
      </c>
      <c r="CE45" s="29"/>
      <c r="CF45" s="29"/>
      <c r="CI45" s="14"/>
      <c r="CJ45" s="20"/>
      <c r="CK45" s="15">
        <v>30</v>
      </c>
      <c r="CL45" s="39" t="s">
        <v>198</v>
      </c>
      <c r="CM45" s="39" t="s">
        <v>30</v>
      </c>
      <c r="CN45" s="15">
        <v>1000</v>
      </c>
      <c r="CO45" s="15">
        <v>500</v>
      </c>
      <c r="CS45" s="15"/>
      <c r="CT45" s="15"/>
    </row>
    <row r="46" spans="2:98" ht="15.75" customHeight="1" x14ac:dyDescent="0.15">
      <c r="B46" s="184"/>
      <c r="C46" s="561" t="s">
        <v>111</v>
      </c>
      <c r="D46" s="562"/>
      <c r="E46" s="656">
        <f t="shared" si="35"/>
        <v>0</v>
      </c>
      <c r="F46" s="656"/>
      <c r="G46" s="656"/>
      <c r="H46" s="656">
        <f t="shared" si="36"/>
        <v>0</v>
      </c>
      <c r="I46" s="656"/>
      <c r="J46" s="690"/>
      <c r="K46" s="659">
        <f t="shared" si="37"/>
        <v>0</v>
      </c>
      <c r="L46" s="656"/>
      <c r="M46" s="660"/>
      <c r="N46" s="187"/>
      <c r="O46" s="187"/>
      <c r="P46" s="211"/>
      <c r="Q46" s="211"/>
      <c r="R46" s="212"/>
      <c r="S46" s="213"/>
      <c r="T46" s="214"/>
      <c r="U46" s="215"/>
      <c r="V46" s="216"/>
      <c r="W46" s="216"/>
      <c r="X46" s="216"/>
      <c r="Y46" s="215"/>
      <c r="Z46" s="216"/>
      <c r="AA46" s="216"/>
      <c r="AB46" s="216"/>
      <c r="AC46" s="215"/>
      <c r="AD46" s="216"/>
      <c r="AE46" s="216"/>
      <c r="AF46" s="216"/>
      <c r="AG46" s="215"/>
      <c r="AH46" s="216"/>
      <c r="AI46" s="216"/>
      <c r="AJ46" s="216"/>
      <c r="AK46" s="215"/>
      <c r="AL46" s="216"/>
      <c r="AM46" s="216"/>
      <c r="AN46" s="216"/>
      <c r="AO46" s="669" t="s">
        <v>43</v>
      </c>
      <c r="AP46" s="670"/>
      <c r="AQ46" s="671"/>
      <c r="AR46" s="675">
        <f>AR16+AR22+AR28+AR34+AR40</f>
        <v>0</v>
      </c>
      <c r="AS46" s="676"/>
      <c r="AT46" s="652">
        <f>AT16+AT22+AT28+AT34+AT40</f>
        <v>0</v>
      </c>
      <c r="AU46" s="679"/>
      <c r="AV46" s="653"/>
      <c r="AW46" s="652">
        <f>AW16+AW22+AW28+AW34+AW40</f>
        <v>0</v>
      </c>
      <c r="AX46" s="653"/>
      <c r="BA46" s="28"/>
      <c r="BB46" s="28"/>
      <c r="BC46" s="20"/>
      <c r="BD46" s="20"/>
      <c r="BE46" s="20"/>
      <c r="BM46" s="156" t="s">
        <v>141</v>
      </c>
      <c r="BN46" s="67" t="s">
        <v>171</v>
      </c>
      <c r="BO46" s="157">
        <f>BO16+BO22+BO28+BO34+BO40</f>
        <v>0</v>
      </c>
      <c r="BP46" s="222"/>
      <c r="BQ46" s="75">
        <f>SUM(BO46:BP46)</f>
        <v>0</v>
      </c>
      <c r="BR46" s="25"/>
      <c r="BS46" s="25"/>
      <c r="BT46" s="119"/>
      <c r="BU46" s="94"/>
      <c r="BV46" s="94"/>
      <c r="BX46" s="152" t="s">
        <v>108</v>
      </c>
      <c r="BY46" s="151">
        <f>BY16+BY22+BY28+BY34+BY40</f>
        <v>0</v>
      </c>
      <c r="BZ46" s="25"/>
      <c r="CA46" s="75">
        <f>CA16+CA22+CA28+CA34+CA40</f>
        <v>0</v>
      </c>
      <c r="CB46" s="94"/>
      <c r="CC46" s="159" t="s">
        <v>108</v>
      </c>
      <c r="CD46" s="75">
        <f>CD16+CD22+CD28+CD34+CD40</f>
        <v>0</v>
      </c>
      <c r="CE46" s="29"/>
      <c r="CF46" s="29"/>
      <c r="CI46" s="14"/>
      <c r="CJ46" s="20"/>
      <c r="CK46" s="15">
        <v>31</v>
      </c>
      <c r="CL46" s="39" t="s">
        <v>199</v>
      </c>
      <c r="CM46" s="39" t="s">
        <v>30</v>
      </c>
      <c r="CN46" s="15">
        <v>1200</v>
      </c>
      <c r="CO46" s="15">
        <v>600</v>
      </c>
      <c r="CS46" s="15"/>
      <c r="CT46" s="15"/>
    </row>
    <row r="47" spans="2:98" ht="15.75" customHeight="1" thickBot="1" x14ac:dyDescent="0.2">
      <c r="B47" s="184"/>
      <c r="C47" s="561" t="s">
        <v>112</v>
      </c>
      <c r="D47" s="562"/>
      <c r="E47" s="656">
        <f t="shared" si="35"/>
        <v>0</v>
      </c>
      <c r="F47" s="656"/>
      <c r="G47" s="656"/>
      <c r="H47" s="656">
        <f t="shared" si="36"/>
        <v>0</v>
      </c>
      <c r="I47" s="656"/>
      <c r="J47" s="690"/>
      <c r="K47" s="659">
        <f t="shared" si="37"/>
        <v>0</v>
      </c>
      <c r="L47" s="656"/>
      <c r="M47" s="660"/>
      <c r="N47" s="187"/>
      <c r="O47" s="187"/>
      <c r="P47" s="211"/>
      <c r="Q47" s="211"/>
      <c r="R47" s="212"/>
      <c r="S47" s="213"/>
      <c r="T47" s="214"/>
      <c r="U47" s="217"/>
      <c r="V47" s="217"/>
      <c r="W47" s="217"/>
      <c r="X47" s="217"/>
      <c r="Y47" s="217"/>
      <c r="Z47" s="217"/>
      <c r="AA47" s="217"/>
      <c r="AB47" s="217"/>
      <c r="AC47" s="217"/>
      <c r="AD47" s="217"/>
      <c r="AE47" s="217"/>
      <c r="AF47" s="217"/>
      <c r="AG47" s="217"/>
      <c r="AH47" s="217"/>
      <c r="AI47" s="217"/>
      <c r="AJ47" s="217"/>
      <c r="AK47" s="217"/>
      <c r="AL47" s="217"/>
      <c r="AM47" s="217"/>
      <c r="AN47" s="217"/>
      <c r="AO47" s="672"/>
      <c r="AP47" s="673"/>
      <c r="AQ47" s="674"/>
      <c r="AR47" s="677"/>
      <c r="AS47" s="678"/>
      <c r="AT47" s="654"/>
      <c r="AU47" s="680"/>
      <c r="AV47" s="655"/>
      <c r="AW47" s="654"/>
      <c r="AX47" s="655"/>
      <c r="BA47" s="28"/>
      <c r="BB47" s="28"/>
      <c r="BC47" s="20"/>
      <c r="BD47" s="20"/>
      <c r="BE47" s="20"/>
      <c r="BM47" s="121"/>
      <c r="BN47" s="77" t="s">
        <v>108</v>
      </c>
      <c r="BO47" s="122">
        <f t="shared" ref="BO47:BO51" si="38">BO17+BO23+BO29+BO35+BO41</f>
        <v>0</v>
      </c>
      <c r="BP47" s="223"/>
      <c r="BQ47" s="86">
        <f t="shared" ref="BQ47:BQ51" si="39">SUM(BO47:BP47)</f>
        <v>0</v>
      </c>
      <c r="BR47" s="25"/>
      <c r="BS47" s="645"/>
      <c r="BT47" s="119"/>
      <c r="BU47" s="94"/>
      <c r="BV47" s="94"/>
      <c r="BX47" s="81" t="s">
        <v>109</v>
      </c>
      <c r="BY47" s="86">
        <f t="shared" ref="BY47:BY51" si="40">BY17+BY23+BY29+BY35+BY41</f>
        <v>0</v>
      </c>
      <c r="BZ47" s="25"/>
      <c r="CA47" s="86">
        <f t="shared" ref="CA47:CA51" si="41">CA17+CA23+CA29+CA35+CA41</f>
        <v>0</v>
      </c>
      <c r="CB47" s="94"/>
      <c r="CC47" s="123" t="s">
        <v>109</v>
      </c>
      <c r="CD47" s="86">
        <f t="shared" ref="CD47:CD51" si="42">CD17+CD23+CD29+CD35+CD41</f>
        <v>0</v>
      </c>
      <c r="CE47" s="29"/>
      <c r="CF47" s="29"/>
      <c r="CI47" s="14"/>
      <c r="CJ47" s="20"/>
      <c r="CK47" s="15">
        <v>32</v>
      </c>
      <c r="CL47" s="39" t="s">
        <v>200</v>
      </c>
      <c r="CM47" s="39" t="s">
        <v>30</v>
      </c>
      <c r="CN47" s="15">
        <v>300</v>
      </c>
      <c r="CO47" s="15">
        <v>150</v>
      </c>
      <c r="CS47" s="15"/>
      <c r="CT47" s="15"/>
    </row>
    <row r="48" spans="2:98" ht="15.75" customHeight="1" thickBot="1" x14ac:dyDescent="0.2">
      <c r="B48" s="205"/>
      <c r="C48" s="579" t="s">
        <v>113</v>
      </c>
      <c r="D48" s="580"/>
      <c r="E48" s="662">
        <f t="shared" si="35"/>
        <v>0</v>
      </c>
      <c r="F48" s="662"/>
      <c r="G48" s="662"/>
      <c r="H48" s="662">
        <f t="shared" si="36"/>
        <v>0</v>
      </c>
      <c r="I48" s="662"/>
      <c r="J48" s="811"/>
      <c r="K48" s="661">
        <f t="shared" si="37"/>
        <v>0</v>
      </c>
      <c r="L48" s="662"/>
      <c r="M48" s="663"/>
      <c r="N48" s="187"/>
      <c r="O48" s="187"/>
      <c r="P48" s="206"/>
      <c r="Q48" s="206"/>
      <c r="R48" s="207"/>
      <c r="S48" s="208"/>
      <c r="T48" s="206"/>
      <c r="U48" s="206"/>
      <c r="V48" s="206"/>
      <c r="W48" s="208"/>
      <c r="X48" s="208"/>
      <c r="Y48" s="206"/>
      <c r="Z48" s="206"/>
      <c r="AB48" s="53" t="s">
        <v>270</v>
      </c>
      <c r="AY48" s="127"/>
      <c r="BA48" s="28"/>
      <c r="BB48" s="28"/>
      <c r="BC48" s="20"/>
      <c r="BD48" s="20"/>
      <c r="BE48" s="20"/>
      <c r="BF48" s="124"/>
      <c r="BG48" s="125"/>
      <c r="BH48" s="125"/>
      <c r="BI48" s="125"/>
      <c r="BJ48" s="125"/>
      <c r="BK48" s="125"/>
      <c r="BL48" s="80"/>
      <c r="BM48" s="121"/>
      <c r="BN48" s="77" t="s">
        <v>110</v>
      </c>
      <c r="BO48" s="122">
        <f t="shared" si="38"/>
        <v>0</v>
      </c>
      <c r="BP48" s="223"/>
      <c r="BQ48" s="86">
        <f>SUM(BO48:BP48)</f>
        <v>0</v>
      </c>
      <c r="BR48" s="25"/>
      <c r="BS48" s="645"/>
      <c r="BT48" s="119"/>
      <c r="BU48" s="94"/>
      <c r="BV48" s="94"/>
      <c r="BX48" s="81" t="s">
        <v>110</v>
      </c>
      <c r="BY48" s="86">
        <f t="shared" si="40"/>
        <v>0</v>
      </c>
      <c r="BZ48" s="25"/>
      <c r="CA48" s="86">
        <f t="shared" si="41"/>
        <v>0</v>
      </c>
      <c r="CB48" s="94"/>
      <c r="CC48" s="123" t="s">
        <v>110</v>
      </c>
      <c r="CD48" s="86">
        <f t="shared" si="42"/>
        <v>0</v>
      </c>
      <c r="CE48" s="29"/>
      <c r="CF48" s="29"/>
      <c r="CI48" s="14"/>
      <c r="CJ48" s="20"/>
      <c r="CK48" s="15">
        <v>33</v>
      </c>
      <c r="CL48" s="39" t="s">
        <v>201</v>
      </c>
      <c r="CM48" s="39" t="s">
        <v>30</v>
      </c>
      <c r="CN48" s="15">
        <v>700</v>
      </c>
      <c r="CO48" s="15">
        <v>350</v>
      </c>
      <c r="CS48" s="15"/>
      <c r="CT48" s="15"/>
    </row>
    <row r="49" spans="2:98" ht="15.75" customHeight="1" thickBot="1" x14ac:dyDescent="0.2">
      <c r="B49" s="205"/>
      <c r="C49" s="684" t="s">
        <v>44</v>
      </c>
      <c r="D49" s="685"/>
      <c r="E49" s="698">
        <f>SUM(E43:G48)</f>
        <v>0</v>
      </c>
      <c r="F49" s="665"/>
      <c r="G49" s="665"/>
      <c r="H49" s="665">
        <f t="shared" ref="H49" si="43">SUM(H43:J48)</f>
        <v>0</v>
      </c>
      <c r="I49" s="665"/>
      <c r="J49" s="697"/>
      <c r="K49" s="664">
        <f t="shared" ref="K49" si="44">SUM(K43:M48)</f>
        <v>0</v>
      </c>
      <c r="L49" s="665"/>
      <c r="M49" s="666"/>
      <c r="N49" s="187"/>
      <c r="O49" s="187"/>
      <c r="Z49" s="206"/>
      <c r="AB49" s="230" t="s">
        <v>265</v>
      </c>
      <c r="AC49" s="683" t="s">
        <v>173</v>
      </c>
      <c r="AD49" s="683"/>
      <c r="AE49" s="683"/>
      <c r="AF49" s="683" t="s">
        <v>174</v>
      </c>
      <c r="AG49" s="683"/>
      <c r="AH49" s="231" t="s">
        <v>175</v>
      </c>
      <c r="AI49" s="231"/>
      <c r="AJ49" s="681" t="s">
        <v>176</v>
      </c>
      <c r="AK49" s="682"/>
      <c r="AM49" s="230" t="s">
        <v>265</v>
      </c>
      <c r="AN49" s="683" t="s">
        <v>173</v>
      </c>
      <c r="AO49" s="683"/>
      <c r="AP49" s="683"/>
      <c r="AQ49" s="683" t="s">
        <v>174</v>
      </c>
      <c r="AR49" s="683"/>
      <c r="AS49" s="231" t="s">
        <v>175</v>
      </c>
      <c r="AT49" s="231"/>
      <c r="AU49" s="681" t="s">
        <v>176</v>
      </c>
      <c r="AV49" s="682"/>
      <c r="AY49" s="127"/>
      <c r="BA49" s="28"/>
      <c r="BB49" s="28"/>
      <c r="BC49" s="20"/>
      <c r="BD49" s="20"/>
      <c r="BE49" s="20"/>
      <c r="BF49" s="124"/>
      <c r="BG49" s="126"/>
      <c r="BH49" s="126"/>
      <c r="BI49" s="126"/>
      <c r="BJ49" s="126"/>
      <c r="BK49" s="126"/>
      <c r="BL49" s="80"/>
      <c r="BM49" s="121"/>
      <c r="BN49" s="77" t="s">
        <v>111</v>
      </c>
      <c r="BO49" s="122">
        <f t="shared" si="38"/>
        <v>0</v>
      </c>
      <c r="BP49" s="223"/>
      <c r="BQ49" s="86">
        <f t="shared" si="39"/>
        <v>0</v>
      </c>
      <c r="BR49" s="25"/>
      <c r="BS49" s="25"/>
      <c r="BT49" s="119"/>
      <c r="BU49" s="94"/>
      <c r="BV49" s="94"/>
      <c r="BX49" s="81" t="s">
        <v>111</v>
      </c>
      <c r="BY49" s="86">
        <f t="shared" si="40"/>
        <v>0</v>
      </c>
      <c r="BZ49" s="25"/>
      <c r="CA49" s="86">
        <f t="shared" si="41"/>
        <v>0</v>
      </c>
      <c r="CB49" s="94"/>
      <c r="CC49" s="123" t="s">
        <v>111</v>
      </c>
      <c r="CD49" s="86">
        <f t="shared" si="42"/>
        <v>0</v>
      </c>
      <c r="CE49" s="29"/>
      <c r="CF49" s="29"/>
      <c r="CI49" s="14"/>
      <c r="CJ49" s="20"/>
      <c r="CK49" s="15">
        <v>34</v>
      </c>
      <c r="CL49" s="39" t="s">
        <v>202</v>
      </c>
      <c r="CM49" s="39" t="s">
        <v>30</v>
      </c>
      <c r="CN49" s="15">
        <v>1100</v>
      </c>
      <c r="CO49" s="15">
        <v>550</v>
      </c>
      <c r="CS49" s="15"/>
      <c r="CT49" s="15"/>
    </row>
    <row r="50" spans="2:98" ht="15.75" customHeight="1" x14ac:dyDescent="0.15">
      <c r="B50" s="184"/>
      <c r="M50" s="118"/>
      <c r="N50" s="204"/>
      <c r="O50" s="204"/>
      <c r="P50" s="168" t="s">
        <v>169</v>
      </c>
      <c r="Q50" s="667"/>
      <c r="R50" s="667"/>
      <c r="S50" s="667"/>
      <c r="T50" s="667"/>
      <c r="U50" s="667"/>
      <c r="V50" s="667"/>
      <c r="W50" s="667"/>
      <c r="X50" s="667"/>
      <c r="Y50" s="667"/>
      <c r="Z50" s="668"/>
      <c r="AB50" s="227">
        <v>1</v>
      </c>
      <c r="AC50" s="488" t="s">
        <v>177</v>
      </c>
      <c r="AD50" s="488"/>
      <c r="AE50" s="488"/>
      <c r="AF50" s="488" t="s">
        <v>30</v>
      </c>
      <c r="AG50" s="488"/>
      <c r="AH50" s="488">
        <v>900</v>
      </c>
      <c r="AI50" s="488"/>
      <c r="AJ50" s="488">
        <v>450</v>
      </c>
      <c r="AK50" s="489"/>
      <c r="AL50" s="22"/>
      <c r="AM50" s="227">
        <v>87</v>
      </c>
      <c r="AN50" s="488" t="s">
        <v>237</v>
      </c>
      <c r="AO50" s="488"/>
      <c r="AP50" s="488"/>
      <c r="AQ50" s="488" t="s">
        <v>30</v>
      </c>
      <c r="AR50" s="488"/>
      <c r="AS50" s="488">
        <v>1100</v>
      </c>
      <c r="AT50" s="488"/>
      <c r="AU50" s="488">
        <v>550</v>
      </c>
      <c r="AV50" s="489"/>
      <c r="AY50" s="127"/>
      <c r="BA50" s="28"/>
      <c r="BB50" s="28"/>
      <c r="BC50" s="20"/>
      <c r="BD50" s="20"/>
      <c r="BE50" s="20"/>
      <c r="BF50" s="124"/>
      <c r="BG50" s="126"/>
      <c r="BH50" s="126"/>
      <c r="BI50" s="126"/>
      <c r="BJ50" s="126"/>
      <c r="BK50" s="126"/>
      <c r="BL50" s="80"/>
      <c r="BM50" s="121"/>
      <c r="BN50" s="77" t="s">
        <v>112</v>
      </c>
      <c r="BO50" s="122">
        <f t="shared" si="38"/>
        <v>0</v>
      </c>
      <c r="BP50" s="223"/>
      <c r="BQ50" s="86">
        <f t="shared" si="39"/>
        <v>0</v>
      </c>
      <c r="BR50" s="25"/>
      <c r="BS50" s="25"/>
      <c r="BT50" s="119"/>
      <c r="BU50" s="94"/>
      <c r="BV50" s="94"/>
      <c r="BX50" s="81" t="s">
        <v>112</v>
      </c>
      <c r="BY50" s="86">
        <f t="shared" si="40"/>
        <v>0</v>
      </c>
      <c r="BZ50" s="25"/>
      <c r="CA50" s="86">
        <f t="shared" si="41"/>
        <v>0</v>
      </c>
      <c r="CB50" s="94"/>
      <c r="CC50" s="123" t="s">
        <v>112</v>
      </c>
      <c r="CD50" s="86">
        <f t="shared" si="42"/>
        <v>0</v>
      </c>
      <c r="CE50" s="29"/>
      <c r="CF50" s="29"/>
      <c r="CI50" s="14"/>
      <c r="CJ50" s="20"/>
      <c r="CK50" s="15">
        <v>35</v>
      </c>
      <c r="CL50" s="39" t="s">
        <v>203</v>
      </c>
      <c r="CM50" s="39" t="s">
        <v>30</v>
      </c>
      <c r="CN50" s="15">
        <v>400</v>
      </c>
      <c r="CO50" s="15">
        <v>200</v>
      </c>
      <c r="CS50" s="15"/>
      <c r="CT50" s="15"/>
    </row>
    <row r="51" spans="2:98" ht="15.75" customHeight="1" thickBot="1" x14ac:dyDescent="0.2">
      <c r="B51" s="184"/>
      <c r="N51" s="204"/>
      <c r="O51" s="204"/>
      <c r="P51" s="522"/>
      <c r="Q51" s="523"/>
      <c r="R51" s="523"/>
      <c r="S51" s="523"/>
      <c r="T51" s="523"/>
      <c r="U51" s="523"/>
      <c r="V51" s="523"/>
      <c r="W51" s="523"/>
      <c r="X51" s="523"/>
      <c r="Y51" s="523"/>
      <c r="Z51" s="524"/>
      <c r="AB51" s="228">
        <v>2</v>
      </c>
      <c r="AC51" s="484" t="s">
        <v>178</v>
      </c>
      <c r="AD51" s="484"/>
      <c r="AE51" s="484"/>
      <c r="AF51" s="484" t="s">
        <v>30</v>
      </c>
      <c r="AG51" s="484"/>
      <c r="AH51" s="484">
        <v>1300</v>
      </c>
      <c r="AI51" s="484"/>
      <c r="AJ51" s="484">
        <v>650</v>
      </c>
      <c r="AK51" s="485"/>
      <c r="AL51" s="22"/>
      <c r="AM51" s="228">
        <v>88</v>
      </c>
      <c r="AN51" s="484" t="s">
        <v>237</v>
      </c>
      <c r="AO51" s="484"/>
      <c r="AP51" s="484"/>
      <c r="AQ51" s="484" t="s">
        <v>267</v>
      </c>
      <c r="AR51" s="484"/>
      <c r="AS51" s="484">
        <v>2300</v>
      </c>
      <c r="AT51" s="484"/>
      <c r="AU51" s="484">
        <v>1150</v>
      </c>
      <c r="AV51" s="485"/>
      <c r="AY51" s="127"/>
      <c r="BA51" s="28"/>
      <c r="BB51" s="28"/>
      <c r="BC51" s="20"/>
      <c r="BD51" s="20"/>
      <c r="BE51" s="20"/>
      <c r="BF51" s="120"/>
      <c r="BG51" s="80"/>
      <c r="BH51" s="80"/>
      <c r="BI51" s="80"/>
      <c r="BJ51" s="80"/>
      <c r="BK51" s="80"/>
      <c r="BL51" s="80"/>
      <c r="BM51" s="129"/>
      <c r="BN51" s="96" t="s">
        <v>113</v>
      </c>
      <c r="BO51" s="106">
        <f t="shared" si="38"/>
        <v>0</v>
      </c>
      <c r="BP51" s="224"/>
      <c r="BQ51" s="104">
        <f t="shared" si="39"/>
        <v>0</v>
      </c>
      <c r="BR51" s="25"/>
      <c r="BS51" s="25"/>
      <c r="BT51" s="119"/>
      <c r="BU51" s="94"/>
      <c r="BV51" s="94"/>
      <c r="BX51" s="99" t="s">
        <v>113</v>
      </c>
      <c r="BY51" s="104">
        <f t="shared" si="40"/>
        <v>0</v>
      </c>
      <c r="BZ51" s="25"/>
      <c r="CA51" s="104">
        <f t="shared" si="41"/>
        <v>0</v>
      </c>
      <c r="CB51" s="94"/>
      <c r="CC51" s="130" t="s">
        <v>113</v>
      </c>
      <c r="CD51" s="104">
        <f t="shared" si="42"/>
        <v>0</v>
      </c>
      <c r="CE51" s="29"/>
      <c r="CF51" s="29"/>
      <c r="CI51" s="14"/>
      <c r="CJ51" s="20"/>
      <c r="CK51" s="15">
        <v>36</v>
      </c>
      <c r="CL51" s="39" t="s">
        <v>204</v>
      </c>
      <c r="CM51" s="39" t="s">
        <v>30</v>
      </c>
      <c r="CN51" s="15">
        <v>700</v>
      </c>
      <c r="CO51" s="15">
        <v>350</v>
      </c>
      <c r="CS51" s="15"/>
      <c r="CT51" s="15"/>
    </row>
    <row r="52" spans="2:98" ht="15.75" customHeight="1" x14ac:dyDescent="0.15">
      <c r="B52" s="184"/>
      <c r="C52" s="169" t="s">
        <v>144</v>
      </c>
      <c r="D52" s="209"/>
      <c r="E52" s="208"/>
      <c r="F52" s="208"/>
      <c r="G52" s="208"/>
      <c r="H52" s="208"/>
      <c r="I52" s="208"/>
      <c r="J52" s="208"/>
      <c r="K52" s="208"/>
      <c r="L52" s="208"/>
      <c r="N52" s="187"/>
      <c r="O52" s="187"/>
      <c r="P52" s="522"/>
      <c r="Q52" s="523"/>
      <c r="R52" s="523"/>
      <c r="S52" s="523"/>
      <c r="T52" s="523"/>
      <c r="U52" s="523"/>
      <c r="V52" s="523"/>
      <c r="W52" s="523"/>
      <c r="X52" s="523"/>
      <c r="Y52" s="523"/>
      <c r="Z52" s="524"/>
      <c r="AB52" s="228">
        <v>7</v>
      </c>
      <c r="AC52" s="484" t="s">
        <v>177</v>
      </c>
      <c r="AD52" s="484"/>
      <c r="AE52" s="484"/>
      <c r="AF52" s="484" t="s">
        <v>267</v>
      </c>
      <c r="AG52" s="484"/>
      <c r="AH52" s="484">
        <v>3300</v>
      </c>
      <c r="AI52" s="484"/>
      <c r="AJ52" s="484">
        <v>1650</v>
      </c>
      <c r="AK52" s="485"/>
      <c r="AL52" s="22"/>
      <c r="AM52" s="228">
        <v>89</v>
      </c>
      <c r="AN52" s="484" t="s">
        <v>238</v>
      </c>
      <c r="AO52" s="484"/>
      <c r="AP52" s="484"/>
      <c r="AQ52" s="484" t="s">
        <v>30</v>
      </c>
      <c r="AR52" s="484"/>
      <c r="AS52" s="484">
        <v>1000</v>
      </c>
      <c r="AT52" s="484"/>
      <c r="AU52" s="484">
        <v>500</v>
      </c>
      <c r="AV52" s="485"/>
      <c r="AY52" s="127"/>
      <c r="BC52" s="20"/>
      <c r="BD52" s="20"/>
      <c r="BE52" s="20"/>
      <c r="BF52" s="120"/>
      <c r="BG52" s="80"/>
      <c r="BH52" s="80"/>
      <c r="BI52" s="80"/>
      <c r="BJ52" s="80"/>
      <c r="BK52" s="80"/>
      <c r="BL52" s="80"/>
      <c r="BM52" s="25"/>
      <c r="BN52" s="119"/>
      <c r="BO52" s="25"/>
      <c r="BP52" s="25"/>
      <c r="BQ52" s="25"/>
      <c r="BR52" s="25"/>
      <c r="BS52" s="25"/>
      <c r="BT52" s="119"/>
      <c r="BU52" s="94"/>
      <c r="BV52" s="94"/>
      <c r="BZ52" s="25"/>
      <c r="CA52" s="25"/>
      <c r="CB52" s="94"/>
      <c r="CC52" s="119"/>
      <c r="CD52" s="94"/>
      <c r="CE52" s="29"/>
      <c r="CF52" s="29"/>
      <c r="CI52" s="14"/>
      <c r="CJ52" s="20"/>
      <c r="CK52" s="15">
        <v>37</v>
      </c>
      <c r="CL52" s="39" t="s">
        <v>205</v>
      </c>
      <c r="CM52" s="39" t="s">
        <v>30</v>
      </c>
      <c r="CN52" s="15">
        <v>200</v>
      </c>
      <c r="CO52" s="15">
        <v>100</v>
      </c>
      <c r="CS52" s="15"/>
      <c r="CT52" s="15"/>
    </row>
    <row r="53" spans="2:98" ht="15.75" customHeight="1" x14ac:dyDescent="0.15">
      <c r="B53" s="184"/>
      <c r="C53" s="646" t="s">
        <v>47</v>
      </c>
      <c r="D53" s="648" t="s">
        <v>48</v>
      </c>
      <c r="E53" s="648" t="s">
        <v>49</v>
      </c>
      <c r="F53" s="650" t="s">
        <v>76</v>
      </c>
      <c r="G53" s="648" t="s">
        <v>50</v>
      </c>
      <c r="H53" s="648" t="s">
        <v>51</v>
      </c>
      <c r="I53" s="648" t="s">
        <v>46</v>
      </c>
      <c r="J53" s="648" t="s">
        <v>52</v>
      </c>
      <c r="K53" s="648" t="s">
        <v>53</v>
      </c>
      <c r="L53" s="657" t="s">
        <v>54</v>
      </c>
      <c r="N53" s="187"/>
      <c r="O53" s="187"/>
      <c r="P53" s="522"/>
      <c r="Q53" s="523"/>
      <c r="R53" s="523"/>
      <c r="S53" s="523"/>
      <c r="T53" s="523"/>
      <c r="U53" s="523"/>
      <c r="V53" s="523"/>
      <c r="W53" s="523"/>
      <c r="X53" s="523"/>
      <c r="Y53" s="523"/>
      <c r="Z53" s="524"/>
      <c r="AB53" s="228">
        <v>8</v>
      </c>
      <c r="AC53" s="484" t="s">
        <v>178</v>
      </c>
      <c r="AD53" s="484"/>
      <c r="AE53" s="484"/>
      <c r="AF53" s="484" t="s">
        <v>267</v>
      </c>
      <c r="AG53" s="484"/>
      <c r="AH53" s="484">
        <v>3700</v>
      </c>
      <c r="AI53" s="484"/>
      <c r="AJ53" s="484">
        <v>1850</v>
      </c>
      <c r="AK53" s="485"/>
      <c r="AL53" s="22"/>
      <c r="AM53" s="228">
        <v>90</v>
      </c>
      <c r="AN53" s="484" t="s">
        <v>239</v>
      </c>
      <c r="AO53" s="484"/>
      <c r="AP53" s="484"/>
      <c r="AQ53" s="484" t="s">
        <v>30</v>
      </c>
      <c r="AR53" s="484"/>
      <c r="AS53" s="484">
        <v>1100</v>
      </c>
      <c r="AT53" s="484"/>
      <c r="AU53" s="484">
        <v>550</v>
      </c>
      <c r="AV53" s="485"/>
      <c r="AY53" s="127"/>
      <c r="BC53" s="20"/>
      <c r="BD53" s="20"/>
      <c r="BE53" s="20"/>
      <c r="BF53" s="120"/>
      <c r="BG53" s="80"/>
      <c r="BH53" s="80"/>
      <c r="BI53" s="80"/>
      <c r="BJ53" s="80"/>
      <c r="BK53" s="80"/>
      <c r="BL53" s="80"/>
      <c r="BM53" s="165" t="s">
        <v>163</v>
      </c>
      <c r="BN53" s="119"/>
      <c r="BO53" s="25"/>
      <c r="BP53" s="25"/>
      <c r="BQ53" s="25"/>
      <c r="BR53" s="25"/>
      <c r="BS53" s="645"/>
      <c r="BT53" s="119"/>
      <c r="BU53" s="94"/>
      <c r="BV53" s="94"/>
      <c r="BZ53" s="25"/>
      <c r="CA53" s="25"/>
      <c r="CB53" s="94"/>
      <c r="CC53" s="119"/>
      <c r="CD53" s="94"/>
      <c r="CE53" s="29"/>
      <c r="CF53" s="29"/>
      <c r="CI53" s="14"/>
      <c r="CJ53" s="20"/>
      <c r="CK53" s="15">
        <v>38</v>
      </c>
      <c r="CL53" s="39" t="s">
        <v>206</v>
      </c>
      <c r="CM53" s="39" t="s">
        <v>42</v>
      </c>
      <c r="CN53" s="15">
        <v>2400</v>
      </c>
      <c r="CO53" s="15">
        <v>1200</v>
      </c>
      <c r="CS53" s="15"/>
      <c r="CT53" s="15"/>
    </row>
    <row r="54" spans="2:98" ht="15.75" customHeight="1" thickBot="1" x14ac:dyDescent="0.2">
      <c r="B54" s="184"/>
      <c r="C54" s="647"/>
      <c r="D54" s="649"/>
      <c r="E54" s="649"/>
      <c r="F54" s="651"/>
      <c r="G54" s="649"/>
      <c r="H54" s="649"/>
      <c r="I54" s="649"/>
      <c r="J54" s="649"/>
      <c r="K54" s="649"/>
      <c r="L54" s="658"/>
      <c r="N54" s="187"/>
      <c r="O54" s="187"/>
      <c r="P54" s="522"/>
      <c r="Q54" s="523"/>
      <c r="R54" s="523"/>
      <c r="S54" s="523"/>
      <c r="T54" s="523"/>
      <c r="U54" s="523"/>
      <c r="V54" s="523"/>
      <c r="W54" s="523"/>
      <c r="X54" s="523"/>
      <c r="Y54" s="523"/>
      <c r="Z54" s="524"/>
      <c r="AB54" s="228">
        <v>9</v>
      </c>
      <c r="AC54" s="484" t="s">
        <v>180</v>
      </c>
      <c r="AD54" s="484"/>
      <c r="AE54" s="484"/>
      <c r="AF54" s="484" t="s">
        <v>267</v>
      </c>
      <c r="AG54" s="484"/>
      <c r="AH54" s="484">
        <v>400</v>
      </c>
      <c r="AI54" s="484"/>
      <c r="AJ54" s="484">
        <v>200</v>
      </c>
      <c r="AK54" s="485"/>
      <c r="AL54" s="22"/>
      <c r="AM54" s="228">
        <v>91</v>
      </c>
      <c r="AN54" s="484" t="s">
        <v>239</v>
      </c>
      <c r="AO54" s="484"/>
      <c r="AP54" s="484"/>
      <c r="AQ54" s="484" t="s">
        <v>267</v>
      </c>
      <c r="AR54" s="484"/>
      <c r="AS54" s="484">
        <v>2300</v>
      </c>
      <c r="AT54" s="484"/>
      <c r="AU54" s="484">
        <v>1150</v>
      </c>
      <c r="AV54" s="485"/>
      <c r="AY54" s="127"/>
      <c r="BC54" s="20"/>
      <c r="BD54" s="20"/>
      <c r="BE54" s="20"/>
      <c r="BF54" s="124"/>
      <c r="BG54" s="125"/>
      <c r="BH54" s="125"/>
      <c r="BI54" s="125"/>
      <c r="BJ54" s="125"/>
      <c r="BK54" s="125"/>
      <c r="BL54" s="80"/>
      <c r="BM54" s="25"/>
      <c r="BN54" s="119"/>
      <c r="BO54" s="25"/>
      <c r="BP54" s="25"/>
      <c r="BQ54" s="94"/>
      <c r="BR54" s="25"/>
      <c r="BS54" s="645"/>
      <c r="BT54" s="119"/>
      <c r="BU54" s="94"/>
      <c r="BV54" s="94"/>
      <c r="BZ54" s="25"/>
      <c r="CA54" s="25"/>
      <c r="CB54" s="94"/>
      <c r="CC54" s="119"/>
      <c r="CD54" s="94"/>
      <c r="CE54" s="29"/>
      <c r="CF54" s="29"/>
      <c r="CI54" s="14"/>
      <c r="CJ54" s="20"/>
      <c r="CK54" s="15">
        <v>40</v>
      </c>
      <c r="CL54" s="39" t="s">
        <v>207</v>
      </c>
      <c r="CM54" s="39" t="s">
        <v>30</v>
      </c>
      <c r="CN54" s="15">
        <v>400</v>
      </c>
      <c r="CO54" s="15">
        <v>200</v>
      </c>
      <c r="CS54" s="15"/>
      <c r="CT54" s="15"/>
    </row>
    <row r="55" spans="2:98" ht="15.75" customHeight="1" thickTop="1" x14ac:dyDescent="0.15">
      <c r="B55" s="184"/>
      <c r="C55" s="170" t="s">
        <v>47</v>
      </c>
      <c r="D55" s="171" t="s">
        <v>61</v>
      </c>
      <c r="E55" s="171" t="s">
        <v>67</v>
      </c>
      <c r="F55" s="171" t="s">
        <v>71</v>
      </c>
      <c r="G55" s="171" t="s">
        <v>77</v>
      </c>
      <c r="H55" s="171" t="s">
        <v>81</v>
      </c>
      <c r="I55" s="171" t="s">
        <v>85</v>
      </c>
      <c r="J55" s="171" t="s">
        <v>91</v>
      </c>
      <c r="K55" s="171" t="s">
        <v>96</v>
      </c>
      <c r="L55" s="218" t="s">
        <v>100</v>
      </c>
      <c r="N55" s="187"/>
      <c r="O55" s="187"/>
      <c r="P55" s="522"/>
      <c r="Q55" s="523"/>
      <c r="R55" s="523"/>
      <c r="S55" s="523"/>
      <c r="T55" s="523"/>
      <c r="U55" s="523"/>
      <c r="V55" s="523"/>
      <c r="W55" s="523"/>
      <c r="X55" s="523"/>
      <c r="Y55" s="523"/>
      <c r="Z55" s="524"/>
      <c r="AB55" s="228">
        <v>10</v>
      </c>
      <c r="AC55" s="484" t="s">
        <v>183</v>
      </c>
      <c r="AD55" s="484"/>
      <c r="AE55" s="484"/>
      <c r="AF55" s="484" t="s">
        <v>30</v>
      </c>
      <c r="AG55" s="484"/>
      <c r="AH55" s="484">
        <v>1600</v>
      </c>
      <c r="AI55" s="484"/>
      <c r="AJ55" s="484">
        <v>800</v>
      </c>
      <c r="AK55" s="485"/>
      <c r="AL55" s="22"/>
      <c r="AM55" s="228">
        <v>92</v>
      </c>
      <c r="AN55" s="484" t="s">
        <v>240</v>
      </c>
      <c r="AO55" s="484"/>
      <c r="AP55" s="484"/>
      <c r="AQ55" s="484" t="s">
        <v>30</v>
      </c>
      <c r="AR55" s="484"/>
      <c r="AS55" s="484">
        <v>1900</v>
      </c>
      <c r="AT55" s="484"/>
      <c r="AU55" s="484">
        <v>950</v>
      </c>
      <c r="AV55" s="485"/>
      <c r="AY55" s="127"/>
      <c r="BC55" s="20"/>
      <c r="BD55" s="20"/>
      <c r="BE55" s="20"/>
      <c r="BF55" s="124"/>
      <c r="BG55" s="126"/>
      <c r="BH55" s="126"/>
      <c r="BI55" s="126"/>
      <c r="BJ55" s="126"/>
      <c r="BK55" s="126"/>
      <c r="BL55" s="80"/>
      <c r="BM55" s="25"/>
      <c r="BN55" s="119"/>
      <c r="BO55" s="25"/>
      <c r="BP55" s="25"/>
      <c r="BQ55" s="94"/>
      <c r="BR55" s="25"/>
      <c r="BS55" s="25"/>
      <c r="BT55" s="119"/>
      <c r="BU55" s="94"/>
      <c r="BV55" s="94"/>
      <c r="BZ55" s="25"/>
      <c r="CA55" s="25"/>
      <c r="CB55" s="94"/>
      <c r="CC55" s="119"/>
      <c r="CD55" s="94"/>
      <c r="CE55" s="29"/>
      <c r="CF55" s="29"/>
      <c r="CI55" s="14"/>
      <c r="CJ55" s="20"/>
      <c r="CK55" s="15">
        <v>41</v>
      </c>
      <c r="CL55" s="39" t="s">
        <v>208</v>
      </c>
      <c r="CM55" s="39" t="s">
        <v>30</v>
      </c>
      <c r="CN55" s="15">
        <v>700</v>
      </c>
      <c r="CO55" s="15">
        <v>350</v>
      </c>
      <c r="CS55" s="15"/>
      <c r="CT55" s="15"/>
    </row>
    <row r="56" spans="2:98" ht="15.75" customHeight="1" thickBot="1" x14ac:dyDescent="0.2">
      <c r="B56" s="184"/>
      <c r="C56" s="172"/>
      <c r="D56" s="173" t="s">
        <v>62</v>
      </c>
      <c r="E56" s="173" t="s">
        <v>68</v>
      </c>
      <c r="F56" s="173" t="s">
        <v>72</v>
      </c>
      <c r="G56" s="173" t="s">
        <v>78</v>
      </c>
      <c r="H56" s="173" t="s">
        <v>82</v>
      </c>
      <c r="I56" s="173" t="s">
        <v>86</v>
      </c>
      <c r="J56" s="173" t="s">
        <v>92</v>
      </c>
      <c r="K56" s="173" t="s">
        <v>97</v>
      </c>
      <c r="L56" s="219" t="s">
        <v>101</v>
      </c>
      <c r="N56" s="204"/>
      <c r="O56" s="204"/>
      <c r="P56" s="522"/>
      <c r="Q56" s="523"/>
      <c r="R56" s="523"/>
      <c r="S56" s="523"/>
      <c r="T56" s="523"/>
      <c r="U56" s="523"/>
      <c r="V56" s="523"/>
      <c r="W56" s="523"/>
      <c r="X56" s="523"/>
      <c r="Y56" s="523"/>
      <c r="Z56" s="524"/>
      <c r="AB56" s="229">
        <v>27</v>
      </c>
      <c r="AC56" s="486" t="s">
        <v>195</v>
      </c>
      <c r="AD56" s="486"/>
      <c r="AE56" s="486"/>
      <c r="AF56" s="486" t="s">
        <v>30</v>
      </c>
      <c r="AG56" s="486"/>
      <c r="AH56" s="486">
        <v>200</v>
      </c>
      <c r="AI56" s="486"/>
      <c r="AJ56" s="486">
        <v>150</v>
      </c>
      <c r="AK56" s="487"/>
      <c r="AL56" s="22"/>
      <c r="AM56" s="228">
        <v>93</v>
      </c>
      <c r="AN56" s="484" t="s">
        <v>240</v>
      </c>
      <c r="AO56" s="484"/>
      <c r="AP56" s="484"/>
      <c r="AQ56" s="484" t="s">
        <v>267</v>
      </c>
      <c r="AR56" s="484"/>
      <c r="AS56" s="484">
        <v>3500</v>
      </c>
      <c r="AT56" s="484"/>
      <c r="AU56" s="484">
        <v>1750</v>
      </c>
      <c r="AV56" s="485"/>
      <c r="AY56" s="127"/>
      <c r="BC56" s="20"/>
      <c r="BD56" s="20"/>
      <c r="BE56" s="20"/>
      <c r="BF56" s="124"/>
      <c r="BG56" s="126"/>
      <c r="BH56" s="126"/>
      <c r="BI56" s="126"/>
      <c r="BJ56" s="126"/>
      <c r="BK56" s="126"/>
      <c r="BL56" s="80"/>
      <c r="BM56" s="25"/>
      <c r="BN56" s="119"/>
      <c r="BO56" s="25"/>
      <c r="BP56" s="25"/>
      <c r="BQ56" s="94"/>
      <c r="BR56" s="25"/>
      <c r="BS56" s="25"/>
      <c r="BT56" s="119"/>
      <c r="BU56" s="94"/>
      <c r="BV56" s="94"/>
      <c r="BZ56" s="25"/>
      <c r="CA56" s="25"/>
      <c r="CB56" s="94"/>
      <c r="CC56" s="119"/>
      <c r="CD56" s="94"/>
      <c r="CE56" s="29"/>
      <c r="CF56" s="29"/>
      <c r="CI56" s="14"/>
      <c r="CJ56" s="20"/>
      <c r="CK56" s="15">
        <v>42</v>
      </c>
      <c r="CL56" s="39" t="s">
        <v>209</v>
      </c>
      <c r="CM56" s="39" t="s">
        <v>30</v>
      </c>
      <c r="CN56" s="15">
        <v>1000</v>
      </c>
      <c r="CO56" s="15">
        <v>500</v>
      </c>
      <c r="CS56" s="15"/>
      <c r="CT56" s="15"/>
    </row>
    <row r="57" spans="2:98" ht="15.75" customHeight="1" x14ac:dyDescent="0.15">
      <c r="B57" s="184"/>
      <c r="C57" s="172"/>
      <c r="D57" s="173" t="s">
        <v>63</v>
      </c>
      <c r="E57" s="173" t="s">
        <v>69</v>
      </c>
      <c r="F57" s="173" t="s">
        <v>73</v>
      </c>
      <c r="G57" s="173" t="s">
        <v>79</v>
      </c>
      <c r="H57" s="173" t="s">
        <v>83</v>
      </c>
      <c r="I57" s="173" t="s">
        <v>87</v>
      </c>
      <c r="J57" s="173" t="s">
        <v>93</v>
      </c>
      <c r="K57" s="173" t="s">
        <v>98</v>
      </c>
      <c r="L57" s="219" t="s">
        <v>102</v>
      </c>
      <c r="N57" s="204"/>
      <c r="O57" s="204"/>
      <c r="P57" s="522"/>
      <c r="Q57" s="523"/>
      <c r="R57" s="523"/>
      <c r="S57" s="523"/>
      <c r="T57" s="523"/>
      <c r="U57" s="523"/>
      <c r="V57" s="523"/>
      <c r="W57" s="523"/>
      <c r="X57" s="523"/>
      <c r="Y57" s="523"/>
      <c r="Z57" s="524"/>
      <c r="AB57" s="20"/>
      <c r="AD57" s="22"/>
      <c r="AF57" s="20"/>
      <c r="AH57" s="22"/>
      <c r="AJ57" s="20"/>
      <c r="AL57" s="22"/>
      <c r="AM57" s="228">
        <v>94</v>
      </c>
      <c r="AN57" s="484" t="s">
        <v>241</v>
      </c>
      <c r="AO57" s="484"/>
      <c r="AP57" s="484"/>
      <c r="AQ57" s="484" t="s">
        <v>30</v>
      </c>
      <c r="AR57" s="484"/>
      <c r="AS57" s="484">
        <v>2500</v>
      </c>
      <c r="AT57" s="484"/>
      <c r="AU57" s="484">
        <v>1250</v>
      </c>
      <c r="AV57" s="485"/>
      <c r="AY57" s="127"/>
      <c r="BC57" s="20"/>
      <c r="BD57" s="20"/>
      <c r="BE57" s="20"/>
      <c r="BM57" s="25"/>
      <c r="BN57" s="119"/>
      <c r="BO57" s="25"/>
      <c r="BP57" s="25"/>
      <c r="BQ57" s="94"/>
      <c r="BR57" s="25"/>
      <c r="BS57" s="25"/>
      <c r="BT57" s="119"/>
      <c r="BU57" s="94"/>
      <c r="BV57" s="94"/>
      <c r="BZ57" s="25"/>
      <c r="CA57" s="25"/>
      <c r="CB57" s="94"/>
      <c r="CC57" s="119"/>
      <c r="CD57" s="94"/>
      <c r="CE57" s="29"/>
      <c r="CF57" s="29"/>
      <c r="CI57" s="14"/>
      <c r="CJ57" s="20"/>
      <c r="CK57" s="15">
        <v>43</v>
      </c>
      <c r="CL57" s="39" t="s">
        <v>210</v>
      </c>
      <c r="CM57" s="39" t="s">
        <v>30</v>
      </c>
      <c r="CN57" s="15">
        <v>400</v>
      </c>
      <c r="CO57" s="15">
        <v>200</v>
      </c>
      <c r="CS57" s="15"/>
      <c r="CT57" s="15"/>
    </row>
    <row r="58" spans="2:98" ht="15.75" customHeight="1" thickBot="1" x14ac:dyDescent="0.2">
      <c r="B58" s="184"/>
      <c r="C58" s="172"/>
      <c r="D58" s="173" t="s">
        <v>64</v>
      </c>
      <c r="E58" s="173" t="s">
        <v>70</v>
      </c>
      <c r="F58" s="173" t="s">
        <v>74</v>
      </c>
      <c r="G58" s="173" t="s">
        <v>80</v>
      </c>
      <c r="H58" s="173" t="s">
        <v>84</v>
      </c>
      <c r="I58" s="173" t="s">
        <v>88</v>
      </c>
      <c r="J58" s="173" t="s">
        <v>94</v>
      </c>
      <c r="K58" s="173" t="s">
        <v>99</v>
      </c>
      <c r="L58" s="219" t="s">
        <v>103</v>
      </c>
      <c r="N58" s="187"/>
      <c r="O58" s="187"/>
      <c r="P58" s="522"/>
      <c r="Q58" s="523"/>
      <c r="R58" s="523"/>
      <c r="S58" s="523"/>
      <c r="T58" s="523"/>
      <c r="U58" s="523"/>
      <c r="V58" s="523"/>
      <c r="W58" s="523"/>
      <c r="X58" s="523"/>
      <c r="Y58" s="523"/>
      <c r="Z58" s="524"/>
      <c r="AB58" s="20"/>
      <c r="AD58" s="22"/>
      <c r="AF58" s="20"/>
      <c r="AH58" s="22"/>
      <c r="AJ58" s="20"/>
      <c r="AL58" s="22"/>
      <c r="AM58" s="229">
        <v>95</v>
      </c>
      <c r="AN58" s="486" t="s">
        <v>241</v>
      </c>
      <c r="AO58" s="486"/>
      <c r="AP58" s="486"/>
      <c r="AQ58" s="486" t="s">
        <v>267</v>
      </c>
      <c r="AR58" s="486"/>
      <c r="AS58" s="486">
        <v>4000</v>
      </c>
      <c r="AT58" s="486"/>
      <c r="AU58" s="486">
        <v>2000</v>
      </c>
      <c r="AV58" s="487"/>
      <c r="BC58" s="20"/>
      <c r="BD58" s="20"/>
      <c r="BE58" s="20"/>
      <c r="BF58" s="120"/>
      <c r="BG58" s="80"/>
      <c r="BH58" s="80"/>
      <c r="BI58" s="80"/>
      <c r="BJ58" s="80"/>
      <c r="BK58" s="80"/>
      <c r="BR58" s="80"/>
      <c r="BS58" s="25"/>
      <c r="BU58" s="94"/>
      <c r="BV58" s="94"/>
      <c r="BW58" s="94"/>
      <c r="CB58" s="94"/>
      <c r="CE58" s="29"/>
      <c r="CF58" s="29"/>
      <c r="CI58" s="14"/>
      <c r="CJ58" s="20"/>
      <c r="CK58" s="15">
        <v>44</v>
      </c>
      <c r="CL58" s="39" t="s">
        <v>211</v>
      </c>
      <c r="CM58" s="39" t="s">
        <v>30</v>
      </c>
      <c r="CN58" s="15">
        <v>500</v>
      </c>
      <c r="CO58" s="15">
        <v>250</v>
      </c>
      <c r="CS58" s="15"/>
      <c r="CT58" s="15"/>
    </row>
    <row r="59" spans="2:98" ht="15.75" customHeight="1" x14ac:dyDescent="0.15">
      <c r="B59" s="184"/>
      <c r="C59" s="172"/>
      <c r="D59" s="173" t="s">
        <v>65</v>
      </c>
      <c r="E59" s="173"/>
      <c r="F59" s="173" t="s">
        <v>75</v>
      </c>
      <c r="G59" s="173"/>
      <c r="H59" s="173"/>
      <c r="I59" s="173" t="s">
        <v>89</v>
      </c>
      <c r="J59" s="173" t="s">
        <v>95</v>
      </c>
      <c r="K59" s="173"/>
      <c r="L59" s="219" t="s">
        <v>104</v>
      </c>
      <c r="N59" s="187"/>
      <c r="O59" s="187"/>
      <c r="P59" s="522"/>
      <c r="Q59" s="523"/>
      <c r="R59" s="523"/>
      <c r="S59" s="523"/>
      <c r="T59" s="523"/>
      <c r="U59" s="523"/>
      <c r="V59" s="523"/>
      <c r="W59" s="523"/>
      <c r="X59" s="523"/>
      <c r="Y59" s="523"/>
      <c r="Z59" s="524"/>
      <c r="BC59" s="20"/>
      <c r="BD59" s="20"/>
      <c r="BE59" s="20"/>
      <c r="BF59" s="120"/>
      <c r="BG59" s="80"/>
      <c r="BH59" s="80"/>
      <c r="BI59" s="80"/>
      <c r="BJ59" s="80"/>
      <c r="BK59" s="80"/>
      <c r="BR59" s="80"/>
      <c r="BS59" s="25"/>
      <c r="BU59" s="94"/>
      <c r="BV59" s="94"/>
      <c r="BW59" s="94"/>
      <c r="CB59" s="94"/>
      <c r="CE59" s="29"/>
      <c r="CF59" s="29"/>
      <c r="CI59" s="14"/>
      <c r="CJ59" s="20"/>
      <c r="CK59" s="6">
        <v>45</v>
      </c>
      <c r="CL59" s="6" t="s">
        <v>212</v>
      </c>
      <c r="CM59" s="6" t="s">
        <v>30</v>
      </c>
      <c r="CN59" s="6">
        <v>700</v>
      </c>
      <c r="CO59" s="6">
        <v>350</v>
      </c>
      <c r="CS59" s="15"/>
      <c r="CT59" s="15"/>
    </row>
    <row r="60" spans="2:98" ht="15.75" customHeight="1" x14ac:dyDescent="0.15">
      <c r="B60" s="184"/>
      <c r="C60" s="172"/>
      <c r="D60" s="173" t="s">
        <v>66</v>
      </c>
      <c r="E60" s="173"/>
      <c r="F60" s="173"/>
      <c r="G60" s="173"/>
      <c r="H60" s="173"/>
      <c r="I60" s="173" t="s">
        <v>90</v>
      </c>
      <c r="J60" s="173"/>
      <c r="K60" s="173"/>
      <c r="L60" s="219" t="s">
        <v>105</v>
      </c>
      <c r="N60" s="184"/>
      <c r="O60" s="184"/>
      <c r="P60" s="522"/>
      <c r="Q60" s="523"/>
      <c r="R60" s="523"/>
      <c r="S60" s="523"/>
      <c r="T60" s="523"/>
      <c r="U60" s="523"/>
      <c r="V60" s="523"/>
      <c r="W60" s="523"/>
      <c r="X60" s="523"/>
      <c r="Y60" s="523"/>
      <c r="Z60" s="524"/>
      <c r="BC60" s="20"/>
      <c r="BD60" s="20"/>
      <c r="BE60" s="20"/>
      <c r="BF60" s="124"/>
      <c r="BG60" s="125"/>
      <c r="BH60" s="125"/>
      <c r="BI60" s="125"/>
      <c r="BJ60" s="125"/>
      <c r="BK60" s="125"/>
      <c r="BR60" s="80"/>
      <c r="BS60" s="25"/>
      <c r="BU60" s="94"/>
      <c r="BV60" s="94"/>
      <c r="BW60" s="94"/>
      <c r="CB60" s="94"/>
      <c r="CE60" s="29"/>
      <c r="CF60" s="29"/>
      <c r="CI60" s="14"/>
      <c r="CJ60" s="20"/>
      <c r="CK60" s="6">
        <v>46</v>
      </c>
      <c r="CL60" s="6" t="s">
        <v>213</v>
      </c>
      <c r="CM60" s="6" t="s">
        <v>30</v>
      </c>
      <c r="CN60" s="6">
        <v>400</v>
      </c>
      <c r="CO60" s="6">
        <v>200</v>
      </c>
      <c r="CS60" s="15"/>
      <c r="CT60" s="15"/>
    </row>
    <row r="61" spans="2:98" ht="15.75" customHeight="1" x14ac:dyDescent="0.15">
      <c r="B61" s="184"/>
      <c r="C61" s="172"/>
      <c r="D61" s="173"/>
      <c r="E61" s="173"/>
      <c r="F61" s="173"/>
      <c r="G61" s="173"/>
      <c r="H61" s="173"/>
      <c r="I61" s="173"/>
      <c r="J61" s="173"/>
      <c r="K61" s="173"/>
      <c r="L61" s="219" t="s">
        <v>106</v>
      </c>
      <c r="N61" s="184"/>
      <c r="O61" s="184"/>
      <c r="P61" s="522"/>
      <c r="Q61" s="523"/>
      <c r="R61" s="523"/>
      <c r="S61" s="523"/>
      <c r="T61" s="523"/>
      <c r="U61" s="523"/>
      <c r="V61" s="523"/>
      <c r="W61" s="523"/>
      <c r="X61" s="523"/>
      <c r="Y61" s="523"/>
      <c r="Z61" s="524"/>
      <c r="BC61" s="20"/>
      <c r="BD61" s="20"/>
      <c r="BE61" s="20"/>
      <c r="BF61" s="124"/>
      <c r="BG61" s="126"/>
      <c r="BH61" s="126"/>
      <c r="BI61" s="126"/>
      <c r="BJ61" s="126"/>
      <c r="BK61" s="126"/>
      <c r="BR61" s="80"/>
      <c r="BS61" s="25"/>
      <c r="BU61" s="94"/>
      <c r="BV61" s="94"/>
      <c r="BW61" s="94"/>
      <c r="CB61" s="94"/>
      <c r="CE61" s="29"/>
      <c r="CF61" s="29"/>
      <c r="CI61" s="14"/>
      <c r="CJ61" s="20"/>
      <c r="CK61" s="6">
        <v>47</v>
      </c>
      <c r="CL61" s="6" t="s">
        <v>214</v>
      </c>
      <c r="CM61" s="6" t="s">
        <v>30</v>
      </c>
      <c r="CN61" s="6">
        <v>700</v>
      </c>
      <c r="CO61" s="6">
        <v>350</v>
      </c>
      <c r="CS61" s="15"/>
      <c r="CT61" s="15"/>
    </row>
    <row r="62" spans="2:98" ht="15.75" customHeight="1" x14ac:dyDescent="0.15">
      <c r="B62" s="184"/>
      <c r="C62" s="174"/>
      <c r="D62" s="175"/>
      <c r="E62" s="175"/>
      <c r="F62" s="175"/>
      <c r="G62" s="175"/>
      <c r="H62" s="175"/>
      <c r="I62" s="175"/>
      <c r="J62" s="175"/>
      <c r="K62" s="175"/>
      <c r="L62" s="220" t="s">
        <v>107</v>
      </c>
      <c r="N62" s="184"/>
      <c r="O62" s="184"/>
      <c r="P62" s="522"/>
      <c r="Q62" s="523"/>
      <c r="R62" s="523"/>
      <c r="S62" s="523"/>
      <c r="T62" s="523"/>
      <c r="U62" s="523"/>
      <c r="V62" s="523"/>
      <c r="W62" s="523"/>
      <c r="X62" s="523"/>
      <c r="Y62" s="523"/>
      <c r="Z62" s="524"/>
      <c r="BC62" s="20"/>
      <c r="BD62" s="20"/>
      <c r="BE62" s="20"/>
      <c r="BF62" s="124"/>
      <c r="BG62" s="126"/>
      <c r="BH62" s="126"/>
      <c r="BI62" s="126"/>
      <c r="BJ62" s="126"/>
      <c r="BK62" s="126"/>
      <c r="BR62" s="80"/>
      <c r="BS62" s="25"/>
      <c r="BU62" s="94"/>
      <c r="BV62" s="94"/>
      <c r="BW62" s="94"/>
      <c r="CB62" s="94"/>
      <c r="CE62" s="29"/>
      <c r="CF62" s="29"/>
      <c r="CI62" s="14"/>
      <c r="CJ62" s="20"/>
      <c r="CK62" s="6">
        <v>48</v>
      </c>
      <c r="CL62" s="6" t="s">
        <v>205</v>
      </c>
      <c r="CM62" s="6" t="s">
        <v>30</v>
      </c>
      <c r="CN62" s="6">
        <v>400</v>
      </c>
      <c r="CO62" s="6">
        <v>200</v>
      </c>
      <c r="CS62" s="15"/>
      <c r="CT62" s="15"/>
    </row>
    <row r="63" spans="2:98" ht="15.75" customHeight="1" thickBot="1" x14ac:dyDescent="0.2">
      <c r="B63" s="205"/>
      <c r="N63" s="184"/>
      <c r="O63" s="184"/>
      <c r="P63" s="807"/>
      <c r="Q63" s="808"/>
      <c r="R63" s="808"/>
      <c r="S63" s="808"/>
      <c r="T63" s="808"/>
      <c r="U63" s="808"/>
      <c r="V63" s="808"/>
      <c r="W63" s="808"/>
      <c r="X63" s="808"/>
      <c r="Y63" s="808"/>
      <c r="Z63" s="809"/>
      <c r="BA63" s="21"/>
      <c r="BB63" s="21"/>
      <c r="BC63" s="20"/>
      <c r="BD63" s="20"/>
      <c r="BE63" s="20"/>
      <c r="BF63" s="124"/>
      <c r="BG63" s="126"/>
      <c r="BH63" s="126"/>
      <c r="BI63" s="126"/>
      <c r="BJ63" s="126"/>
      <c r="BK63" s="126"/>
      <c r="BR63" s="80"/>
      <c r="BS63" s="25"/>
      <c r="BU63" s="94"/>
      <c r="BV63" s="94"/>
      <c r="BW63" s="94"/>
      <c r="CB63" s="94"/>
      <c r="CE63" s="29"/>
      <c r="CF63" s="29"/>
      <c r="CI63" s="14"/>
      <c r="CJ63" s="20"/>
      <c r="CK63" s="6">
        <v>49</v>
      </c>
      <c r="CL63" s="6" t="s">
        <v>215</v>
      </c>
      <c r="CM63" s="6" t="s">
        <v>30</v>
      </c>
      <c r="CN63" s="6">
        <v>200</v>
      </c>
      <c r="CO63" s="6">
        <v>100</v>
      </c>
      <c r="CS63" s="15"/>
      <c r="CT63" s="15"/>
    </row>
    <row r="64" spans="2:98" ht="15.75" customHeight="1" x14ac:dyDescent="0.15">
      <c r="B64" s="205"/>
      <c r="N64" s="184"/>
      <c r="O64" s="184"/>
      <c r="P64" s="206"/>
      <c r="Q64" s="206"/>
      <c r="R64" s="207"/>
      <c r="S64" s="208"/>
      <c r="T64" s="206"/>
      <c r="U64" s="206"/>
      <c r="V64" s="206"/>
      <c r="W64" s="208"/>
      <c r="X64" s="208"/>
      <c r="Y64" s="206"/>
      <c r="Z64" s="206"/>
      <c r="BA64" s="21"/>
      <c r="BB64" s="21"/>
      <c r="BC64" s="20"/>
      <c r="BD64" s="20"/>
      <c r="BE64" s="20"/>
      <c r="BF64" s="120"/>
      <c r="BG64" s="80"/>
      <c r="BH64" s="80"/>
      <c r="BI64" s="80"/>
      <c r="BJ64" s="80"/>
      <c r="BK64" s="80"/>
      <c r="BM64" s="80"/>
      <c r="BN64" s="80"/>
      <c r="BO64" s="80"/>
      <c r="BP64" s="80"/>
      <c r="BQ64" s="80"/>
      <c r="BR64" s="80"/>
      <c r="BS64" s="25"/>
      <c r="BT64" s="25"/>
      <c r="BU64" s="94"/>
      <c r="BV64" s="94"/>
      <c r="BW64" s="94"/>
      <c r="BX64" s="94"/>
      <c r="BY64" s="94"/>
      <c r="BZ64" s="25"/>
      <c r="CA64" s="25"/>
      <c r="CB64" s="94"/>
      <c r="CC64" s="25"/>
      <c r="CD64" s="94"/>
      <c r="CE64" s="29"/>
      <c r="CF64" s="29"/>
      <c r="CI64" s="14"/>
      <c r="CJ64" s="20"/>
      <c r="CK64" s="6">
        <v>50</v>
      </c>
      <c r="CL64" s="6" t="s">
        <v>216</v>
      </c>
      <c r="CM64" s="6" t="s">
        <v>30</v>
      </c>
      <c r="CN64" s="6">
        <v>500</v>
      </c>
      <c r="CO64" s="6">
        <v>250</v>
      </c>
      <c r="CS64" s="15"/>
      <c r="CT64" s="15"/>
    </row>
    <row r="65" spans="2:101" ht="15.75" customHeight="1" x14ac:dyDescent="0.15">
      <c r="B65" s="205"/>
      <c r="C65" s="184"/>
      <c r="D65" s="184"/>
      <c r="E65" s="184"/>
      <c r="F65" s="184"/>
      <c r="G65" s="184"/>
      <c r="H65" s="184"/>
      <c r="I65" s="184"/>
      <c r="J65" s="184"/>
      <c r="K65" s="184"/>
      <c r="L65" s="184"/>
      <c r="M65" s="184"/>
      <c r="N65" s="184"/>
      <c r="O65" s="184"/>
      <c r="P65" s="206"/>
      <c r="Q65" s="206"/>
      <c r="R65" s="207"/>
      <c r="S65" s="208"/>
      <c r="T65" s="206"/>
      <c r="U65" s="206"/>
      <c r="V65" s="206"/>
      <c r="W65" s="208"/>
      <c r="X65" s="208"/>
      <c r="Y65" s="206"/>
      <c r="Z65" s="206"/>
      <c r="AA65" s="206"/>
      <c r="AB65" s="206"/>
      <c r="AC65" s="208"/>
      <c r="AN65" s="209"/>
      <c r="AO65" s="209"/>
      <c r="AP65" s="209"/>
      <c r="AQ65" s="209"/>
      <c r="AR65" s="209"/>
      <c r="AS65" s="209"/>
      <c r="AT65" s="209"/>
      <c r="AU65" s="209"/>
      <c r="AV65" s="210"/>
      <c r="AW65" s="210"/>
      <c r="AX65" s="206"/>
      <c r="BA65" s="21"/>
      <c r="BB65" s="21"/>
      <c r="BC65" s="20"/>
      <c r="BD65" s="20"/>
      <c r="BE65" s="54"/>
      <c r="BF65" s="120"/>
      <c r="BG65" s="80"/>
      <c r="BH65" s="80"/>
      <c r="BI65" s="80"/>
      <c r="BJ65" s="80"/>
      <c r="BK65" s="80"/>
      <c r="BM65" s="80"/>
      <c r="BN65" s="80"/>
      <c r="BO65" s="80"/>
      <c r="BP65" s="80"/>
      <c r="BQ65" s="80"/>
      <c r="BR65" s="80"/>
      <c r="BS65" s="25"/>
      <c r="BT65" s="25"/>
      <c r="BU65" s="94"/>
      <c r="BV65" s="94"/>
      <c r="BW65" s="94"/>
      <c r="BX65" s="94"/>
      <c r="BY65" s="94"/>
      <c r="BZ65" s="25"/>
      <c r="CA65" s="25"/>
      <c r="CB65" s="94"/>
      <c r="CC65" s="25"/>
      <c r="CD65" s="94"/>
      <c r="CE65" s="29"/>
      <c r="CF65" s="29"/>
      <c r="CI65" s="14"/>
      <c r="CJ65" s="20"/>
      <c r="CK65" s="6">
        <v>51</v>
      </c>
      <c r="CL65" s="6" t="s">
        <v>217</v>
      </c>
      <c r="CM65" s="6" t="s">
        <v>30</v>
      </c>
      <c r="CN65" s="6">
        <v>400</v>
      </c>
      <c r="CO65" s="6">
        <v>200</v>
      </c>
      <c r="CS65" s="15"/>
      <c r="CT65" s="15"/>
    </row>
    <row r="66" spans="2:101" ht="15.75" customHeight="1" x14ac:dyDescent="0.15">
      <c r="B66" s="117"/>
      <c r="N66" s="22"/>
      <c r="O66" s="22"/>
      <c r="P66" s="22"/>
      <c r="Q66" s="22"/>
      <c r="R66" s="22"/>
      <c r="T66" s="22"/>
      <c r="U66" s="22"/>
      <c r="V66" s="22"/>
      <c r="Y66" s="22"/>
      <c r="Z66" s="22"/>
      <c r="AA66" s="22"/>
      <c r="BA66" s="115"/>
      <c r="BB66" s="115"/>
      <c r="BC66" s="20"/>
      <c r="BD66" s="20"/>
      <c r="BE66" s="54"/>
      <c r="BF66" s="124"/>
      <c r="BG66" s="125"/>
      <c r="BH66" s="125"/>
      <c r="BI66" s="125"/>
      <c r="BJ66" s="125"/>
      <c r="BK66" s="125"/>
      <c r="BM66" s="80"/>
      <c r="BN66" s="80"/>
      <c r="BO66" s="80"/>
      <c r="BP66" s="80"/>
      <c r="BQ66" s="80"/>
      <c r="BR66" s="80"/>
      <c r="BS66" s="25"/>
      <c r="BT66" s="25"/>
      <c r="BU66" s="94"/>
      <c r="BV66" s="94"/>
      <c r="BW66" s="94"/>
      <c r="BX66" s="94"/>
      <c r="BY66" s="94"/>
      <c r="BZ66" s="25"/>
      <c r="CA66" s="25"/>
      <c r="CB66" s="94"/>
      <c r="CC66" s="25"/>
      <c r="CD66" s="94"/>
      <c r="CE66" s="29"/>
      <c r="CF66" s="29"/>
      <c r="CI66" s="14"/>
      <c r="CJ66" s="20"/>
      <c r="CK66" s="15">
        <v>52</v>
      </c>
      <c r="CL66" s="15" t="s">
        <v>218</v>
      </c>
      <c r="CM66" s="15" t="s">
        <v>30</v>
      </c>
      <c r="CN66" s="15">
        <v>400</v>
      </c>
      <c r="CO66" s="15">
        <v>200</v>
      </c>
      <c r="CS66" s="15"/>
      <c r="CT66" s="15"/>
    </row>
    <row r="67" spans="2:101" ht="16.5" customHeight="1" x14ac:dyDescent="0.15">
      <c r="N67" s="22"/>
      <c r="O67" s="22"/>
      <c r="P67" s="22"/>
      <c r="Q67" s="22"/>
      <c r="R67" s="22"/>
      <c r="T67" s="22"/>
      <c r="U67" s="22"/>
      <c r="V67" s="22"/>
      <c r="Y67" s="22"/>
      <c r="Z67" s="22"/>
      <c r="BA67" s="115"/>
      <c r="BB67" s="115"/>
      <c r="BC67" s="20"/>
      <c r="BD67" s="20"/>
      <c r="BE67" s="54"/>
      <c r="BF67" s="124"/>
      <c r="BG67" s="126"/>
      <c r="BH67" s="126"/>
      <c r="BI67" s="126"/>
      <c r="BJ67" s="126"/>
      <c r="BK67" s="126"/>
      <c r="BL67" s="80"/>
      <c r="BM67" s="80"/>
      <c r="BN67" s="80"/>
      <c r="BO67" s="80"/>
      <c r="BP67" s="80"/>
      <c r="BQ67" s="80"/>
      <c r="BR67" s="80"/>
      <c r="BS67" s="25"/>
      <c r="BT67" s="25"/>
      <c r="BU67" s="94"/>
      <c r="BV67" s="94"/>
      <c r="BW67" s="94"/>
      <c r="BX67" s="94"/>
      <c r="BY67" s="94"/>
      <c r="BZ67" s="25"/>
      <c r="CA67" s="25"/>
      <c r="CB67" s="94"/>
      <c r="CC67" s="25"/>
      <c r="CD67" s="94"/>
      <c r="CE67" s="29"/>
      <c r="CF67" s="29"/>
      <c r="CI67" s="14"/>
      <c r="CJ67" s="20"/>
      <c r="CK67" s="15">
        <v>54</v>
      </c>
      <c r="CL67" s="15" t="s">
        <v>219</v>
      </c>
      <c r="CM67" s="15" t="s">
        <v>30</v>
      </c>
      <c r="CN67" s="15">
        <v>400</v>
      </c>
      <c r="CO67" s="15">
        <v>200</v>
      </c>
      <c r="CS67" s="15"/>
      <c r="CT67" s="15"/>
    </row>
    <row r="68" spans="2:101" ht="16.5" customHeight="1" x14ac:dyDescent="0.15">
      <c r="N68" s="22"/>
      <c r="O68" s="22"/>
      <c r="P68" s="22"/>
      <c r="Q68" s="22"/>
      <c r="R68" s="22"/>
      <c r="T68" s="22"/>
      <c r="U68" s="22"/>
      <c r="V68" s="22"/>
      <c r="Y68" s="22"/>
      <c r="Z68" s="22"/>
      <c r="BA68" s="115"/>
      <c r="BB68" s="115"/>
      <c r="BC68" s="20"/>
      <c r="BD68" s="20"/>
      <c r="BE68" s="54"/>
      <c r="CK68" s="15">
        <v>55</v>
      </c>
      <c r="CL68" s="15" t="s">
        <v>220</v>
      </c>
      <c r="CM68" s="15" t="s">
        <v>30</v>
      </c>
      <c r="CN68" s="15">
        <v>400</v>
      </c>
      <c r="CO68" s="15">
        <v>200</v>
      </c>
      <c r="CS68" s="7"/>
      <c r="CT68" s="7"/>
      <c r="CU68" s="131"/>
    </row>
    <row r="69" spans="2:101" ht="16.5" customHeight="1" x14ac:dyDescent="0.15">
      <c r="K69" s="28"/>
      <c r="L69" s="28"/>
      <c r="M69" s="28"/>
      <c r="N69" s="22"/>
      <c r="O69" s="22"/>
      <c r="P69" s="22"/>
      <c r="Q69" s="22"/>
      <c r="R69" s="22"/>
      <c r="T69" s="22"/>
      <c r="U69" s="22"/>
      <c r="V69" s="22"/>
      <c r="BA69" s="115"/>
      <c r="BB69" s="115"/>
      <c r="BC69" s="20"/>
      <c r="BD69" s="20"/>
      <c r="BE69" s="54"/>
      <c r="CK69" s="15">
        <v>56</v>
      </c>
      <c r="CL69" s="15" t="s">
        <v>221</v>
      </c>
      <c r="CM69" s="15" t="s">
        <v>30</v>
      </c>
      <c r="CN69" s="15">
        <v>100</v>
      </c>
      <c r="CO69" s="15">
        <v>50</v>
      </c>
      <c r="CS69" s="6"/>
      <c r="CT69" s="17"/>
      <c r="CU69" s="133"/>
    </row>
    <row r="70" spans="2:101" ht="16.5" customHeight="1" x14ac:dyDescent="0.15">
      <c r="N70" s="22"/>
      <c r="O70" s="22"/>
      <c r="P70" s="22"/>
      <c r="Q70" s="22"/>
      <c r="R70" s="22"/>
      <c r="BA70" s="115"/>
      <c r="BB70" s="6"/>
      <c r="CC70" s="18"/>
      <c r="CK70" s="15">
        <v>57</v>
      </c>
      <c r="CL70" s="15" t="s">
        <v>222</v>
      </c>
      <c r="CM70" s="15" t="s">
        <v>30</v>
      </c>
      <c r="CN70" s="15">
        <v>200</v>
      </c>
      <c r="CO70" s="15">
        <v>100</v>
      </c>
      <c r="CS70" s="134"/>
      <c r="CT70" s="17"/>
      <c r="CU70" s="135"/>
    </row>
    <row r="71" spans="2:101" ht="16.5" customHeight="1" x14ac:dyDescent="0.15">
      <c r="B71" s="28"/>
      <c r="Q71" s="22"/>
      <c r="R71" s="22"/>
      <c r="BA71" s="115"/>
      <c r="BB71" s="6"/>
      <c r="CC71" s="18"/>
      <c r="CK71" s="15">
        <v>59</v>
      </c>
      <c r="CL71" s="15" t="s">
        <v>223</v>
      </c>
      <c r="CM71" s="15" t="s">
        <v>30</v>
      </c>
      <c r="CN71" s="15">
        <v>300</v>
      </c>
      <c r="CO71" s="15">
        <v>200</v>
      </c>
      <c r="CS71" s="134"/>
      <c r="CT71" s="17"/>
      <c r="CU71" s="135"/>
    </row>
    <row r="72" spans="2:101" ht="16.5" customHeight="1" x14ac:dyDescent="0.15">
      <c r="Q72" s="28"/>
      <c r="R72" s="28"/>
      <c r="BA72" s="115"/>
      <c r="BB72" s="6"/>
      <c r="CC72" s="18"/>
      <c r="CK72" s="15">
        <v>60</v>
      </c>
      <c r="CL72" s="15" t="s">
        <v>224</v>
      </c>
      <c r="CM72" s="15" t="s">
        <v>30</v>
      </c>
      <c r="CN72" s="15">
        <v>800</v>
      </c>
      <c r="CO72" s="15">
        <v>400</v>
      </c>
      <c r="CT72" s="17"/>
      <c r="CU72" s="26"/>
      <c r="CW72" s="26"/>
    </row>
    <row r="73" spans="2:101" ht="16.5" customHeight="1" x14ac:dyDescent="0.15">
      <c r="BA73" s="115"/>
      <c r="BB73" s="20"/>
      <c r="CC73" s="22"/>
      <c r="CK73" s="15">
        <v>61</v>
      </c>
      <c r="CL73" s="15" t="s">
        <v>225</v>
      </c>
      <c r="CM73" s="15" t="s">
        <v>30</v>
      </c>
      <c r="CN73" s="15">
        <v>1200</v>
      </c>
      <c r="CO73" s="15">
        <v>600</v>
      </c>
      <c r="CS73" s="136"/>
      <c r="CT73" s="136"/>
      <c r="CU73" s="136"/>
      <c r="CW73" s="26"/>
    </row>
    <row r="74" spans="2:101" ht="16.5" customHeight="1" x14ac:dyDescent="0.15">
      <c r="B74" s="28"/>
      <c r="BA74" s="115"/>
      <c r="BB74" s="20"/>
      <c r="CC74" s="22"/>
      <c r="CK74" s="15">
        <v>71</v>
      </c>
      <c r="CL74" s="15" t="s">
        <v>226</v>
      </c>
      <c r="CM74" s="15" t="s">
        <v>30</v>
      </c>
      <c r="CN74" s="15">
        <v>200</v>
      </c>
      <c r="CO74" s="15">
        <v>100</v>
      </c>
      <c r="CS74" s="137"/>
      <c r="CT74" s="137"/>
      <c r="CU74" s="137"/>
      <c r="CW74" s="26"/>
    </row>
    <row r="75" spans="2:101" ht="16.5" customHeight="1" x14ac:dyDescent="0.15">
      <c r="B75" s="28"/>
      <c r="BA75" s="128"/>
      <c r="BB75" s="20"/>
      <c r="CC75" s="22"/>
      <c r="CK75" s="15">
        <v>72</v>
      </c>
      <c r="CL75" s="15" t="s">
        <v>227</v>
      </c>
      <c r="CM75" s="15" t="s">
        <v>30</v>
      </c>
      <c r="CN75" s="15">
        <v>100</v>
      </c>
      <c r="CO75" s="15">
        <v>50</v>
      </c>
      <c r="CS75" s="137"/>
      <c r="CT75" s="137"/>
      <c r="CU75" s="137"/>
    </row>
    <row r="76" spans="2:101" ht="16.5" customHeight="1" x14ac:dyDescent="0.15">
      <c r="B76" s="28"/>
      <c r="BA76" s="128"/>
      <c r="BB76" s="20"/>
      <c r="CC76" s="22"/>
      <c r="CK76" s="15">
        <v>75</v>
      </c>
      <c r="CL76" s="15" t="s">
        <v>228</v>
      </c>
      <c r="CM76" s="15" t="s">
        <v>30</v>
      </c>
      <c r="CN76" s="15">
        <v>100</v>
      </c>
      <c r="CO76" s="15">
        <v>50</v>
      </c>
      <c r="CT76" s="17"/>
      <c r="CU76" s="26"/>
    </row>
    <row r="77" spans="2:101" ht="16.5" customHeight="1" x14ac:dyDescent="0.15">
      <c r="B77" s="28"/>
      <c r="BA77" s="128"/>
      <c r="BB77" s="20"/>
      <c r="CC77" s="22"/>
      <c r="CK77" s="15">
        <v>76</v>
      </c>
      <c r="CL77" s="15" t="s">
        <v>229</v>
      </c>
      <c r="CM77" s="15" t="s">
        <v>30</v>
      </c>
      <c r="CN77" s="15">
        <v>100</v>
      </c>
      <c r="CO77" s="15">
        <v>50</v>
      </c>
      <c r="CT77" s="17"/>
      <c r="CU77" s="26"/>
    </row>
    <row r="78" spans="2:101" ht="16.5" customHeight="1" x14ac:dyDescent="0.15">
      <c r="B78" s="28"/>
      <c r="BA78" s="128"/>
      <c r="BB78" s="20"/>
      <c r="CC78" s="22"/>
      <c r="CK78" s="15">
        <v>79</v>
      </c>
      <c r="CL78" s="15" t="s">
        <v>230</v>
      </c>
      <c r="CM78" s="15" t="s">
        <v>30</v>
      </c>
      <c r="CN78" s="15">
        <v>100</v>
      </c>
      <c r="CO78" s="15">
        <v>50</v>
      </c>
    </row>
    <row r="79" spans="2:101" ht="16.5" customHeight="1" x14ac:dyDescent="0.15">
      <c r="BA79" s="128"/>
      <c r="BB79" s="20"/>
      <c r="CC79" s="22"/>
      <c r="CK79" s="15">
        <v>80</v>
      </c>
      <c r="CL79" s="15" t="s">
        <v>231</v>
      </c>
      <c r="CM79" s="15" t="s">
        <v>30</v>
      </c>
      <c r="CN79" s="15">
        <v>200</v>
      </c>
      <c r="CO79" s="15">
        <v>100</v>
      </c>
      <c r="CU79" s="26"/>
    </row>
    <row r="80" spans="2:101" ht="16.5" customHeight="1" x14ac:dyDescent="0.15">
      <c r="BA80" s="128"/>
      <c r="BB80" s="136"/>
      <c r="BC80" s="26"/>
      <c r="BD80" s="26"/>
      <c r="BE80" s="139"/>
      <c r="BF80" s="139"/>
      <c r="BG80" s="18"/>
      <c r="BH80" s="18"/>
      <c r="BI80" s="18"/>
      <c r="BJ80" s="18"/>
      <c r="BK80" s="139"/>
      <c r="BL80" s="139"/>
      <c r="BM80" s="139"/>
      <c r="BN80" s="139"/>
      <c r="BO80" s="139"/>
      <c r="BP80" s="139"/>
      <c r="BQ80" s="139"/>
      <c r="BR80" s="139"/>
      <c r="BS80" s="22"/>
      <c r="BT80" s="22"/>
      <c r="BU80" s="22"/>
      <c r="BV80" s="138"/>
      <c r="BW80" s="140"/>
      <c r="BX80" s="140"/>
      <c r="BY80" s="140"/>
      <c r="BZ80" s="139"/>
      <c r="CA80" s="139"/>
      <c r="CB80" s="140"/>
      <c r="CC80" s="139"/>
      <c r="CD80" s="22"/>
      <c r="CK80" s="15">
        <v>82</v>
      </c>
      <c r="CL80" s="15" t="s">
        <v>232</v>
      </c>
      <c r="CM80" s="15" t="s">
        <v>30</v>
      </c>
      <c r="CN80" s="15">
        <v>100</v>
      </c>
      <c r="CO80" s="15">
        <v>50</v>
      </c>
      <c r="CS80" s="28"/>
      <c r="CT80" s="28"/>
      <c r="CU80" s="28"/>
    </row>
    <row r="81" spans="1:101" ht="16.5" customHeight="1" x14ac:dyDescent="0.15">
      <c r="AZ81" s="26"/>
      <c r="BA81" s="128"/>
      <c r="BB81" s="128"/>
      <c r="BC81" s="20"/>
      <c r="BD81" s="27"/>
      <c r="BE81" s="27"/>
      <c r="BF81" s="27"/>
      <c r="BG81" s="24"/>
      <c r="BH81" s="24"/>
      <c r="BI81" s="24"/>
      <c r="BJ81" s="24"/>
      <c r="BK81" s="24"/>
      <c r="BL81" s="24"/>
      <c r="BM81" s="24"/>
      <c r="BN81" s="24"/>
      <c r="BO81" s="24"/>
      <c r="BP81" s="24"/>
      <c r="BQ81" s="24"/>
      <c r="BR81" s="24"/>
      <c r="BZ81" s="24"/>
      <c r="CA81" s="24"/>
      <c r="CC81" s="24"/>
      <c r="CD81" s="24"/>
      <c r="CK81" s="132">
        <v>83</v>
      </c>
      <c r="CL81" s="132" t="s">
        <v>233</v>
      </c>
      <c r="CM81" s="132" t="s">
        <v>30</v>
      </c>
      <c r="CN81" s="132">
        <v>200</v>
      </c>
      <c r="CO81" s="132">
        <v>100</v>
      </c>
      <c r="CS81" s="15"/>
      <c r="CT81" s="15"/>
      <c r="CU81" s="28"/>
    </row>
    <row r="82" spans="1:101" ht="16.5" customHeight="1" x14ac:dyDescent="0.15">
      <c r="AZ82" s="26"/>
      <c r="BA82" s="128"/>
      <c r="BB82" s="128"/>
      <c r="BC82" s="20"/>
      <c r="BD82" s="27"/>
      <c r="BE82" s="27"/>
      <c r="BF82" s="27"/>
      <c r="BG82" s="24"/>
      <c r="BH82" s="24"/>
      <c r="BI82" s="24"/>
      <c r="BJ82" s="24"/>
      <c r="BK82" s="24"/>
      <c r="BL82" s="24"/>
      <c r="BM82" s="24"/>
      <c r="BN82" s="24"/>
      <c r="BO82" s="24"/>
      <c r="BP82" s="24"/>
      <c r="BQ82" s="24"/>
      <c r="BR82" s="24"/>
      <c r="BZ82" s="24"/>
      <c r="CA82" s="24"/>
      <c r="CC82" s="24"/>
      <c r="CD82" s="24"/>
      <c r="CK82" s="140">
        <v>84</v>
      </c>
      <c r="CL82" s="140" t="s">
        <v>234</v>
      </c>
      <c r="CM82" s="140" t="s">
        <v>30</v>
      </c>
      <c r="CN82" s="140">
        <v>100</v>
      </c>
      <c r="CO82" s="140">
        <v>50</v>
      </c>
      <c r="CS82" s="15"/>
      <c r="CT82" s="15"/>
      <c r="CU82" s="28"/>
    </row>
    <row r="83" spans="1:101" ht="16.5" customHeight="1" x14ac:dyDescent="0.15">
      <c r="AZ83" s="26"/>
      <c r="BA83" s="128"/>
      <c r="BB83" s="128"/>
      <c r="BC83" s="20"/>
      <c r="BD83" s="27"/>
      <c r="BE83" s="27"/>
      <c r="BF83" s="27"/>
      <c r="BG83" s="24"/>
      <c r="BH83" s="24"/>
      <c r="BI83" s="24"/>
      <c r="BJ83" s="24"/>
      <c r="BK83" s="24"/>
      <c r="BL83" s="24"/>
      <c r="BM83" s="24"/>
      <c r="BN83" s="24"/>
      <c r="BO83" s="24"/>
      <c r="BP83" s="24"/>
      <c r="BQ83" s="24"/>
      <c r="BR83" s="24"/>
      <c r="BZ83" s="24"/>
      <c r="CA83" s="24"/>
      <c r="CC83" s="24"/>
      <c r="CD83" s="24"/>
      <c r="CG83" s="20"/>
      <c r="CH83" s="20"/>
      <c r="CJ83" s="28"/>
      <c r="CK83" s="142">
        <v>85</v>
      </c>
      <c r="CL83" s="142" t="s">
        <v>235</v>
      </c>
      <c r="CM83" s="225" t="s">
        <v>30</v>
      </c>
      <c r="CN83" s="225">
        <v>200</v>
      </c>
      <c r="CO83" s="225">
        <v>100</v>
      </c>
      <c r="CS83" s="15"/>
      <c r="CT83" s="15"/>
      <c r="CU83" s="28"/>
    </row>
    <row r="84" spans="1:101" ht="16.5" customHeight="1" x14ac:dyDescent="0.15">
      <c r="AU84" s="28"/>
      <c r="AV84" s="28"/>
      <c r="BA84" s="21"/>
      <c r="BB84" s="21"/>
      <c r="BC84" s="20"/>
      <c r="BD84" s="27"/>
      <c r="BE84" s="27"/>
      <c r="BF84" s="27"/>
      <c r="BG84" s="24"/>
      <c r="BH84" s="24"/>
      <c r="BI84" s="24"/>
      <c r="BJ84" s="24"/>
      <c r="BL84" s="80"/>
      <c r="BM84" s="80"/>
      <c r="BN84" s="80"/>
      <c r="BO84" s="80"/>
      <c r="BP84" s="80"/>
      <c r="BQ84" s="80"/>
      <c r="BR84" s="80"/>
      <c r="BS84" s="13"/>
      <c r="BT84" s="13"/>
      <c r="BU84" s="13"/>
      <c r="BV84" s="13"/>
      <c r="BW84" s="144"/>
      <c r="BX84" s="144"/>
      <c r="BY84" s="144"/>
      <c r="CB84" s="144"/>
      <c r="CE84" s="145"/>
      <c r="CF84" s="145"/>
      <c r="CI84" s="14"/>
      <c r="CJ84" s="28"/>
      <c r="CK84" s="142">
        <v>86</v>
      </c>
      <c r="CL84" s="142" t="s">
        <v>236</v>
      </c>
      <c r="CM84" s="142" t="s">
        <v>30</v>
      </c>
      <c r="CN84" s="142">
        <v>100</v>
      </c>
      <c r="CO84" s="142">
        <v>50</v>
      </c>
      <c r="CS84" s="15"/>
      <c r="CT84" s="15"/>
      <c r="CU84" s="28"/>
    </row>
    <row r="85" spans="1:101" s="28" customFormat="1" ht="16.5" customHeight="1" x14ac:dyDescent="0.15">
      <c r="A85" s="20"/>
      <c r="B85" s="20"/>
      <c r="C85" s="20"/>
      <c r="D85" s="20"/>
      <c r="E85" s="20"/>
      <c r="F85" s="20"/>
      <c r="G85" s="20"/>
      <c r="H85" s="20"/>
      <c r="I85" s="20"/>
      <c r="J85" s="20"/>
      <c r="K85" s="20"/>
      <c r="L85" s="20"/>
      <c r="M85" s="20"/>
      <c r="N85" s="20"/>
      <c r="O85" s="20"/>
      <c r="P85" s="20"/>
      <c r="Q85" s="20"/>
      <c r="R85" s="18"/>
      <c r="S85" s="22"/>
      <c r="T85" s="20"/>
      <c r="U85" s="20"/>
      <c r="V85" s="20"/>
      <c r="W85" s="22"/>
      <c r="X85" s="22"/>
      <c r="Y85" s="20"/>
      <c r="Z85" s="20"/>
      <c r="AA85" s="20"/>
      <c r="AB85" s="22"/>
      <c r="AC85" s="20"/>
      <c r="AD85" s="20"/>
      <c r="AE85" s="20"/>
      <c r="AF85" s="22"/>
      <c r="AG85" s="20"/>
      <c r="AH85" s="20"/>
      <c r="AI85" s="20"/>
      <c r="AM85" s="20"/>
      <c r="AN85" s="22"/>
      <c r="AO85" s="20"/>
      <c r="AP85" s="20"/>
      <c r="AQ85" s="20"/>
      <c r="AR85" s="20"/>
      <c r="AS85" s="20"/>
      <c r="AT85" s="20"/>
      <c r="AW85" s="20"/>
      <c r="AX85" s="20"/>
      <c r="AY85" s="20"/>
      <c r="AZ85" s="20"/>
      <c r="BC85" s="20"/>
      <c r="BD85" s="20"/>
      <c r="BE85" s="20"/>
      <c r="BF85" s="29"/>
      <c r="BG85" s="23"/>
      <c r="BH85" s="23"/>
      <c r="BI85" s="23"/>
      <c r="BJ85" s="23"/>
      <c r="BK85" s="23"/>
      <c r="BL85" s="80"/>
      <c r="BM85" s="80"/>
      <c r="BN85" s="80"/>
      <c r="BO85" s="80"/>
      <c r="BP85" s="25"/>
      <c r="BQ85" s="25"/>
      <c r="BR85" s="25"/>
      <c r="BS85" s="24"/>
      <c r="BT85" s="24"/>
      <c r="BU85" s="24"/>
      <c r="BV85" s="24"/>
      <c r="BW85" s="25"/>
      <c r="BX85" s="25"/>
      <c r="BY85" s="25"/>
      <c r="BZ85" s="23"/>
      <c r="CA85" s="23"/>
      <c r="CB85" s="25"/>
      <c r="CC85" s="25"/>
      <c r="CD85" s="23"/>
      <c r="CE85" s="145"/>
      <c r="CF85" s="145"/>
      <c r="CG85" s="14"/>
      <c r="CH85" s="14"/>
      <c r="CI85" s="14"/>
      <c r="CK85" s="142">
        <v>87</v>
      </c>
      <c r="CL85" s="142" t="s">
        <v>237</v>
      </c>
      <c r="CM85" s="226" t="s">
        <v>30</v>
      </c>
      <c r="CN85" s="226">
        <v>1100</v>
      </c>
      <c r="CO85" s="226">
        <v>550</v>
      </c>
      <c r="CP85" s="15"/>
      <c r="CQ85" s="15"/>
      <c r="CR85" s="15"/>
      <c r="CS85" s="15"/>
      <c r="CT85" s="15"/>
      <c r="CV85" s="20"/>
    </row>
    <row r="86" spans="1:101" s="28" customFormat="1" ht="16.5" customHeight="1" x14ac:dyDescent="0.15">
      <c r="A86" s="20"/>
      <c r="B86" s="20"/>
      <c r="C86" s="20"/>
      <c r="D86" s="20"/>
      <c r="E86" s="20"/>
      <c r="F86" s="20"/>
      <c r="G86" s="20"/>
      <c r="H86" s="20"/>
      <c r="I86" s="20"/>
      <c r="J86" s="20"/>
      <c r="K86" s="20"/>
      <c r="L86" s="20"/>
      <c r="M86" s="20"/>
      <c r="N86" s="20"/>
      <c r="O86" s="20"/>
      <c r="P86" s="20"/>
      <c r="Q86" s="20"/>
      <c r="R86" s="18"/>
      <c r="S86" s="22"/>
      <c r="T86" s="20"/>
      <c r="U86" s="20"/>
      <c r="V86" s="20"/>
      <c r="W86" s="22"/>
      <c r="X86" s="22"/>
      <c r="Y86" s="20"/>
      <c r="Z86" s="20"/>
      <c r="AA86" s="20"/>
      <c r="AB86" s="22"/>
      <c r="AC86" s="20"/>
      <c r="AD86" s="20"/>
      <c r="AE86" s="20"/>
      <c r="AF86" s="22"/>
      <c r="AG86" s="20"/>
      <c r="AH86" s="20"/>
      <c r="AI86" s="20"/>
      <c r="AM86" s="20"/>
      <c r="AN86" s="22"/>
      <c r="AO86" s="20"/>
      <c r="AP86" s="20"/>
      <c r="AQ86" s="20"/>
      <c r="AR86" s="20"/>
      <c r="AS86" s="20"/>
      <c r="AT86" s="20"/>
      <c r="AW86" s="20"/>
      <c r="AX86" s="20"/>
      <c r="AY86" s="20"/>
      <c r="AZ86" s="20"/>
      <c r="BC86" s="20"/>
      <c r="BD86" s="20"/>
      <c r="BE86" s="20"/>
      <c r="BF86" s="29"/>
      <c r="BG86" s="23"/>
      <c r="BH86" s="23"/>
      <c r="BI86" s="23"/>
      <c r="BJ86" s="23"/>
      <c r="BK86" s="23"/>
      <c r="BL86" s="80"/>
      <c r="BM86" s="80"/>
      <c r="BN86" s="80"/>
      <c r="BO86" s="80"/>
      <c r="BP86" s="25"/>
      <c r="BQ86" s="25"/>
      <c r="BR86" s="25"/>
      <c r="BS86" s="24"/>
      <c r="BT86" s="24"/>
      <c r="BU86" s="24"/>
      <c r="BV86" s="24"/>
      <c r="BW86" s="25"/>
      <c r="BX86" s="25"/>
      <c r="BY86" s="25"/>
      <c r="BZ86" s="23"/>
      <c r="CA86" s="23"/>
      <c r="CB86" s="25"/>
      <c r="CC86" s="25"/>
      <c r="CD86" s="23"/>
      <c r="CE86" s="145"/>
      <c r="CF86" s="29"/>
      <c r="CG86" s="14"/>
      <c r="CH86" s="14"/>
      <c r="CI86" s="14"/>
      <c r="CK86" s="142">
        <v>88</v>
      </c>
      <c r="CL86" s="142" t="s">
        <v>237</v>
      </c>
      <c r="CM86" s="225" t="s">
        <v>182</v>
      </c>
      <c r="CN86" s="225">
        <v>2300</v>
      </c>
      <c r="CO86" s="225">
        <v>1150</v>
      </c>
      <c r="CP86" s="15"/>
      <c r="CQ86" s="15"/>
      <c r="CR86" s="15"/>
      <c r="CS86" s="15"/>
      <c r="CT86" s="15"/>
      <c r="CV86" s="20"/>
    </row>
    <row r="87" spans="1:101" s="28" customFormat="1" ht="16.5" customHeight="1" x14ac:dyDescent="0.15">
      <c r="A87" s="20"/>
      <c r="B87" s="20"/>
      <c r="C87" s="20"/>
      <c r="D87" s="20"/>
      <c r="E87" s="20"/>
      <c r="F87" s="20"/>
      <c r="G87" s="20"/>
      <c r="H87" s="20"/>
      <c r="I87" s="20"/>
      <c r="J87" s="20"/>
      <c r="K87" s="20"/>
      <c r="L87" s="20"/>
      <c r="M87" s="20"/>
      <c r="N87" s="20"/>
      <c r="O87" s="20"/>
      <c r="P87" s="20"/>
      <c r="Q87" s="20"/>
      <c r="R87" s="18"/>
      <c r="S87" s="22"/>
      <c r="T87" s="20"/>
      <c r="U87" s="20"/>
      <c r="V87" s="20"/>
      <c r="W87" s="22"/>
      <c r="X87" s="22"/>
      <c r="Y87" s="20"/>
      <c r="Z87" s="20"/>
      <c r="AA87" s="20"/>
      <c r="AB87" s="22"/>
      <c r="AC87" s="20"/>
      <c r="AD87" s="20"/>
      <c r="AE87" s="20"/>
      <c r="AF87" s="22"/>
      <c r="AG87" s="20"/>
      <c r="AH87" s="20"/>
      <c r="AI87" s="20"/>
      <c r="AM87" s="20"/>
      <c r="AW87" s="20"/>
      <c r="AX87" s="20"/>
      <c r="AY87" s="20"/>
      <c r="AZ87" s="20"/>
      <c r="BC87" s="20"/>
      <c r="BD87" s="20"/>
      <c r="BE87" s="20"/>
      <c r="BF87" s="29"/>
      <c r="BG87" s="23"/>
      <c r="BH87" s="23"/>
      <c r="BI87" s="23"/>
      <c r="BJ87" s="23"/>
      <c r="BK87" s="23"/>
      <c r="BL87" s="80"/>
      <c r="BM87" s="80"/>
      <c r="BN87" s="80"/>
      <c r="BO87" s="80"/>
      <c r="BP87" s="80"/>
      <c r="BQ87" s="80"/>
      <c r="BR87" s="80"/>
      <c r="BS87" s="24"/>
      <c r="BT87" s="24"/>
      <c r="BU87" s="24"/>
      <c r="BV87" s="24"/>
      <c r="BW87" s="25"/>
      <c r="BX87" s="25"/>
      <c r="BY87" s="25"/>
      <c r="BZ87" s="23"/>
      <c r="CA87" s="23"/>
      <c r="CB87" s="25"/>
      <c r="CC87" s="25"/>
      <c r="CD87" s="23"/>
      <c r="CE87" s="145"/>
      <c r="CF87" s="145"/>
      <c r="CG87" s="14"/>
      <c r="CH87" s="14"/>
      <c r="CI87" s="14"/>
      <c r="CK87" s="142">
        <v>89</v>
      </c>
      <c r="CL87" s="142" t="s">
        <v>238</v>
      </c>
      <c r="CM87" s="140" t="s">
        <v>30</v>
      </c>
      <c r="CN87" s="140">
        <v>1000</v>
      </c>
      <c r="CO87" s="140">
        <v>500</v>
      </c>
      <c r="CP87" s="15"/>
      <c r="CQ87" s="15"/>
      <c r="CR87" s="15"/>
      <c r="CS87" s="15"/>
      <c r="CT87" s="15"/>
      <c r="CV87" s="20"/>
    </row>
    <row r="88" spans="1:101" s="28" customFormat="1" ht="16.5" customHeight="1" x14ac:dyDescent="0.15">
      <c r="A88" s="20"/>
      <c r="B88" s="20"/>
      <c r="C88" s="20"/>
      <c r="D88" s="20"/>
      <c r="E88" s="20"/>
      <c r="F88" s="20"/>
      <c r="G88" s="20"/>
      <c r="H88" s="20"/>
      <c r="AW88" s="20"/>
      <c r="AX88" s="20"/>
      <c r="AY88" s="20"/>
      <c r="AZ88" s="20"/>
      <c r="BC88" s="20"/>
      <c r="BD88" s="20"/>
      <c r="BE88" s="20"/>
      <c r="BF88" s="29"/>
      <c r="BG88" s="23"/>
      <c r="BH88" s="23"/>
      <c r="BI88" s="23"/>
      <c r="BJ88" s="23"/>
      <c r="BK88" s="23"/>
      <c r="BL88" s="80"/>
      <c r="BM88" s="80"/>
      <c r="BN88" s="80"/>
      <c r="BO88" s="80"/>
      <c r="BP88" s="80"/>
      <c r="BQ88" s="80"/>
      <c r="BR88" s="80"/>
      <c r="BS88" s="24"/>
      <c r="BT88" s="24"/>
      <c r="BU88" s="24"/>
      <c r="BV88" s="24"/>
      <c r="BW88" s="25"/>
      <c r="BX88" s="25"/>
      <c r="BY88" s="25"/>
      <c r="BZ88" s="23"/>
      <c r="CA88" s="23"/>
      <c r="CB88" s="25"/>
      <c r="CC88" s="25"/>
      <c r="CD88" s="23"/>
      <c r="CE88" s="145"/>
      <c r="CF88" s="145"/>
      <c r="CG88" s="14"/>
      <c r="CH88" s="14"/>
      <c r="CI88" s="14"/>
      <c r="CK88" s="142">
        <v>90</v>
      </c>
      <c r="CL88" s="142" t="s">
        <v>239</v>
      </c>
      <c r="CM88" s="140" t="s">
        <v>30</v>
      </c>
      <c r="CN88" s="140">
        <v>1100</v>
      </c>
      <c r="CO88" s="140">
        <v>550</v>
      </c>
      <c r="CP88" s="15"/>
      <c r="CQ88" s="15"/>
      <c r="CR88" s="15"/>
      <c r="CS88" s="15"/>
      <c r="CT88" s="15"/>
      <c r="CV88" s="20"/>
    </row>
    <row r="89" spans="1:101" s="28" customFormat="1" ht="16.5" customHeight="1" x14ac:dyDescent="0.15">
      <c r="A89" s="20"/>
      <c r="B89" s="20"/>
      <c r="C89" s="20"/>
      <c r="D89" s="20"/>
      <c r="E89" s="20"/>
      <c r="F89" s="20"/>
      <c r="G89" s="20"/>
      <c r="H89" s="20"/>
      <c r="AW89" s="20"/>
      <c r="AX89" s="20"/>
      <c r="AY89" s="20"/>
      <c r="AZ89" s="20"/>
      <c r="BF89" s="145"/>
      <c r="BG89" s="25"/>
      <c r="BH89" s="25"/>
      <c r="BI89" s="25"/>
      <c r="BJ89" s="25"/>
      <c r="BK89" s="25"/>
      <c r="BL89" s="25"/>
      <c r="BM89" s="125"/>
      <c r="BN89" s="80"/>
      <c r="BO89" s="80"/>
      <c r="BP89" s="80"/>
      <c r="BQ89" s="80"/>
      <c r="BR89" s="80"/>
      <c r="BS89" s="24"/>
      <c r="BT89" s="24"/>
      <c r="BU89" s="24"/>
      <c r="BV89" s="24"/>
      <c r="BW89" s="25"/>
      <c r="BX89" s="25"/>
      <c r="BY89" s="25"/>
      <c r="BZ89" s="23"/>
      <c r="CA89" s="23"/>
      <c r="CB89" s="25"/>
      <c r="CC89" s="25"/>
      <c r="CD89" s="23"/>
      <c r="CE89" s="145"/>
      <c r="CF89" s="145"/>
      <c r="CG89" s="14"/>
      <c r="CH89" s="14"/>
      <c r="CI89" s="14"/>
      <c r="CK89" s="142">
        <v>91</v>
      </c>
      <c r="CL89" s="142" t="s">
        <v>239</v>
      </c>
      <c r="CM89" s="140" t="s">
        <v>182</v>
      </c>
      <c r="CN89" s="140">
        <v>2300</v>
      </c>
      <c r="CO89" s="140">
        <v>1150</v>
      </c>
      <c r="CP89" s="15"/>
      <c r="CQ89" s="15"/>
      <c r="CR89" s="15"/>
      <c r="CV89" s="20"/>
    </row>
    <row r="90" spans="1:101" s="28" customFormat="1" ht="16.5" customHeight="1" x14ac:dyDescent="0.15">
      <c r="A90" s="20"/>
      <c r="B90" s="20"/>
      <c r="C90" s="20"/>
      <c r="D90" s="20"/>
      <c r="E90" s="20"/>
      <c r="F90" s="20"/>
      <c r="G90" s="20"/>
      <c r="H90" s="20"/>
      <c r="AW90" s="20"/>
      <c r="AX90" s="20"/>
      <c r="AY90" s="20"/>
      <c r="AZ90" s="20"/>
      <c r="BF90" s="145"/>
      <c r="BG90" s="25"/>
      <c r="BH90" s="25"/>
      <c r="BI90" s="25"/>
      <c r="BJ90" s="25"/>
      <c r="BK90" s="25"/>
      <c r="BL90" s="25"/>
      <c r="BM90" s="125"/>
      <c r="BN90" s="80"/>
      <c r="BO90" s="80"/>
      <c r="BP90" s="80"/>
      <c r="BQ90" s="80"/>
      <c r="BR90" s="80"/>
      <c r="BS90" s="24"/>
      <c r="BT90" s="24"/>
      <c r="BU90" s="24"/>
      <c r="BV90" s="24"/>
      <c r="BW90" s="25"/>
      <c r="BX90" s="25"/>
      <c r="BY90" s="25"/>
      <c r="BZ90" s="23"/>
      <c r="CA90" s="23"/>
      <c r="CB90" s="25"/>
      <c r="CC90" s="25"/>
      <c r="CD90" s="23"/>
      <c r="CE90" s="145"/>
      <c r="CF90" s="145"/>
      <c r="CG90" s="14"/>
      <c r="CH90" s="14"/>
      <c r="CI90" s="14"/>
      <c r="CK90" s="15">
        <v>92</v>
      </c>
      <c r="CL90" s="15" t="s">
        <v>240</v>
      </c>
      <c r="CM90" s="15" t="s">
        <v>30</v>
      </c>
      <c r="CN90" s="15">
        <v>1900</v>
      </c>
      <c r="CO90" s="15">
        <v>950</v>
      </c>
      <c r="CV90" s="20"/>
    </row>
    <row r="91" spans="1:101" s="28" customFormat="1" ht="16.5" customHeight="1" x14ac:dyDescent="0.15">
      <c r="A91" s="20"/>
      <c r="B91" s="20"/>
      <c r="C91" s="20"/>
      <c r="D91" s="20"/>
      <c r="E91" s="20"/>
      <c r="F91" s="20"/>
      <c r="G91" s="20"/>
      <c r="H91" s="20"/>
      <c r="AW91" s="20"/>
      <c r="AX91" s="20"/>
      <c r="AY91" s="20"/>
      <c r="BF91" s="145"/>
      <c r="BG91" s="25"/>
      <c r="BH91" s="25"/>
      <c r="BI91" s="25"/>
      <c r="BJ91" s="25"/>
      <c r="BK91" s="25"/>
      <c r="BL91" s="25"/>
      <c r="BM91" s="25"/>
      <c r="BN91" s="25"/>
      <c r="BO91" s="23"/>
      <c r="BP91" s="25"/>
      <c r="BQ91" s="25"/>
      <c r="BR91" s="25"/>
      <c r="BS91" s="25"/>
      <c r="BT91" s="25"/>
      <c r="BU91" s="25"/>
      <c r="BV91" s="25"/>
      <c r="BW91" s="25"/>
      <c r="BX91" s="25"/>
      <c r="BY91" s="25"/>
      <c r="BZ91" s="25"/>
      <c r="CA91" s="25"/>
      <c r="CB91" s="25"/>
      <c r="CC91" s="25"/>
      <c r="CD91" s="25"/>
      <c r="CE91" s="145"/>
      <c r="CF91" s="145"/>
      <c r="CG91" s="14"/>
      <c r="CH91" s="14"/>
      <c r="CI91" s="14"/>
      <c r="CK91" s="15">
        <v>93</v>
      </c>
      <c r="CL91" s="15" t="s">
        <v>240</v>
      </c>
      <c r="CM91" s="15" t="s">
        <v>182</v>
      </c>
      <c r="CN91" s="15">
        <v>3500</v>
      </c>
      <c r="CO91" s="15">
        <v>1750</v>
      </c>
      <c r="CP91" s="117"/>
      <c r="CQ91" s="117"/>
      <c r="CR91" s="117"/>
      <c r="CS91" s="117"/>
      <c r="CT91" s="117"/>
      <c r="CV91" s="20"/>
    </row>
    <row r="92" spans="1:101" s="28" customFormat="1" ht="16.5" customHeight="1" x14ac:dyDescent="0.15">
      <c r="A92" s="20"/>
      <c r="B92" s="20"/>
      <c r="C92" s="20"/>
      <c r="D92" s="20"/>
      <c r="E92" s="20"/>
      <c r="F92" s="20"/>
      <c r="G92" s="20"/>
      <c r="H92" s="20"/>
      <c r="AN92" s="22"/>
      <c r="AO92" s="20"/>
      <c r="AP92" s="20"/>
      <c r="AQ92" s="20"/>
      <c r="AR92" s="20"/>
      <c r="AS92" s="20"/>
      <c r="AT92" s="20"/>
      <c r="AU92" s="20"/>
      <c r="AV92" s="20"/>
      <c r="AW92" s="20"/>
      <c r="AX92" s="20"/>
      <c r="AY92" s="20"/>
      <c r="BF92" s="145"/>
      <c r="BG92" s="25"/>
      <c r="BH92" s="25"/>
      <c r="BI92" s="25"/>
      <c r="BJ92" s="25"/>
      <c r="BK92" s="25"/>
      <c r="BL92" s="25"/>
      <c r="BM92" s="25"/>
      <c r="BN92" s="25"/>
      <c r="BO92" s="23"/>
      <c r="BP92" s="25"/>
      <c r="BQ92" s="25"/>
      <c r="BR92" s="25"/>
      <c r="BS92" s="25"/>
      <c r="BT92" s="25"/>
      <c r="BU92" s="25"/>
      <c r="BV92" s="25"/>
      <c r="BW92" s="25"/>
      <c r="BX92" s="25"/>
      <c r="BY92" s="25"/>
      <c r="BZ92" s="25"/>
      <c r="CA92" s="25"/>
      <c r="CB92" s="25"/>
      <c r="CC92" s="25"/>
      <c r="CD92" s="25"/>
      <c r="CE92" s="14"/>
      <c r="CF92" s="14"/>
      <c r="CG92" s="14"/>
      <c r="CH92" s="14"/>
      <c r="CI92" s="15"/>
      <c r="CJ92" s="16"/>
      <c r="CK92" s="15">
        <v>94</v>
      </c>
      <c r="CL92" s="15" t="s">
        <v>241</v>
      </c>
      <c r="CM92" s="15" t="s">
        <v>30</v>
      </c>
      <c r="CN92" s="15">
        <v>2500</v>
      </c>
      <c r="CO92" s="15">
        <v>1250</v>
      </c>
      <c r="CP92" s="143"/>
      <c r="CQ92" s="143"/>
      <c r="CR92" s="141"/>
      <c r="CS92" s="141"/>
      <c r="CT92" s="141"/>
      <c r="CV92" s="20"/>
    </row>
    <row r="93" spans="1:101" ht="16.5" customHeight="1" x14ac:dyDescent="0.15">
      <c r="BA93" s="28"/>
      <c r="BB93" s="28"/>
      <c r="CE93" s="20"/>
      <c r="CF93" s="20"/>
      <c r="CG93" s="20"/>
      <c r="CH93" s="20"/>
      <c r="CI93" s="20"/>
      <c r="CJ93" s="28"/>
      <c r="CK93" s="15">
        <v>95</v>
      </c>
      <c r="CL93" s="15" t="s">
        <v>241</v>
      </c>
      <c r="CM93" s="15" t="s">
        <v>182</v>
      </c>
      <c r="CN93" s="15">
        <v>4000</v>
      </c>
      <c r="CO93" s="15">
        <v>2000</v>
      </c>
      <c r="CP93" s="141"/>
      <c r="CQ93" s="141"/>
      <c r="CR93" s="141"/>
      <c r="CS93" s="141"/>
      <c r="CT93" s="141"/>
      <c r="CU93" s="28"/>
    </row>
    <row r="94" spans="1:101" ht="16.5" customHeight="1" x14ac:dyDescent="0.15">
      <c r="BA94" s="28"/>
      <c r="BB94" s="28"/>
      <c r="BF94" s="28"/>
      <c r="BG94" s="117"/>
      <c r="BH94" s="117"/>
      <c r="BI94" s="117"/>
      <c r="BJ94" s="117"/>
      <c r="BK94" s="117"/>
      <c r="BL94" s="117"/>
      <c r="BM94" s="117"/>
      <c r="BN94" s="117"/>
      <c r="BO94" s="117"/>
      <c r="BP94" s="117"/>
      <c r="BQ94" s="117"/>
      <c r="BR94" s="117"/>
      <c r="BS94" s="117"/>
      <c r="BT94" s="117"/>
      <c r="BU94" s="117"/>
      <c r="BV94" s="117"/>
      <c r="BW94" s="117"/>
      <c r="BX94" s="117"/>
      <c r="BY94" s="117"/>
      <c r="BZ94" s="117"/>
      <c r="CA94" s="117"/>
      <c r="CB94" s="117"/>
      <c r="CC94" s="117"/>
      <c r="CD94" s="117"/>
      <c r="CE94" s="147"/>
      <c r="CF94" s="147"/>
      <c r="CG94" s="147"/>
      <c r="CH94" s="117"/>
      <c r="CI94" s="117"/>
      <c r="CJ94" s="117"/>
      <c r="CK94" s="15">
        <v>97</v>
      </c>
      <c r="CL94" s="15" t="s">
        <v>242</v>
      </c>
      <c r="CM94" s="15" t="s">
        <v>30</v>
      </c>
      <c r="CN94" s="15">
        <v>100</v>
      </c>
      <c r="CO94" s="15">
        <v>50</v>
      </c>
      <c r="CP94" s="146"/>
      <c r="CQ94" s="146"/>
      <c r="CR94" s="141"/>
      <c r="CS94" s="141"/>
      <c r="CT94" s="141"/>
      <c r="CU94" s="28"/>
      <c r="CV94" s="28"/>
      <c r="CW94" s="28"/>
    </row>
    <row r="95" spans="1:101" ht="16.5" customHeight="1" x14ac:dyDescent="0.15">
      <c r="BA95" s="28"/>
      <c r="BB95" s="28"/>
      <c r="BF95" s="117"/>
      <c r="BG95" s="117"/>
      <c r="BH95" s="117"/>
      <c r="BI95" s="117"/>
      <c r="BJ95" s="117"/>
      <c r="BK95" s="117"/>
      <c r="BL95" s="117"/>
      <c r="BM95" s="117"/>
      <c r="BN95" s="117"/>
      <c r="BO95" s="117"/>
      <c r="BP95" s="117"/>
      <c r="BQ95" s="117"/>
      <c r="BR95" s="117"/>
      <c r="BS95" s="147"/>
      <c r="BT95" s="147"/>
      <c r="BU95" s="147"/>
      <c r="BV95" s="147"/>
      <c r="BW95" s="147"/>
      <c r="BX95" s="147"/>
      <c r="BY95" s="147"/>
      <c r="BZ95" s="117"/>
      <c r="CA95" s="117"/>
      <c r="CB95" s="147"/>
      <c r="CC95" s="117"/>
      <c r="CD95" s="147"/>
      <c r="CE95" s="143"/>
      <c r="CF95" s="143"/>
      <c r="CG95" s="143"/>
      <c r="CH95" s="141"/>
      <c r="CI95" s="141"/>
      <c r="CJ95" s="141"/>
      <c r="CK95" s="15">
        <v>98</v>
      </c>
      <c r="CL95" s="15" t="s">
        <v>243</v>
      </c>
      <c r="CM95" s="15" t="s">
        <v>30</v>
      </c>
      <c r="CN95" s="15">
        <v>100</v>
      </c>
      <c r="CO95" s="15">
        <v>50</v>
      </c>
      <c r="CP95" s="143"/>
      <c r="CQ95" s="143"/>
      <c r="CR95" s="141"/>
      <c r="CS95" s="141"/>
      <c r="CT95" s="141"/>
      <c r="CU95" s="117"/>
      <c r="CV95" s="117"/>
      <c r="CW95" s="117"/>
    </row>
    <row r="96" spans="1:101" ht="16.5" customHeight="1" x14ac:dyDescent="0.15">
      <c r="BA96" s="28"/>
      <c r="BB96" s="28"/>
      <c r="BF96" s="141"/>
      <c r="BG96" s="141"/>
      <c r="BH96" s="141"/>
      <c r="BI96" s="141"/>
      <c r="BJ96" s="141"/>
      <c r="BK96" s="141"/>
      <c r="BL96" s="141"/>
      <c r="BM96" s="141"/>
      <c r="BN96" s="141"/>
      <c r="BO96" s="141"/>
      <c r="BP96" s="141"/>
      <c r="BQ96" s="141"/>
      <c r="BR96" s="141"/>
      <c r="BS96" s="143"/>
      <c r="BT96" s="143"/>
      <c r="BU96" s="143"/>
      <c r="BV96" s="143"/>
      <c r="BW96" s="143"/>
      <c r="BX96" s="143"/>
      <c r="BY96" s="143"/>
      <c r="BZ96" s="141"/>
      <c r="CA96" s="141"/>
      <c r="CB96" s="143"/>
      <c r="CC96" s="141"/>
      <c r="CD96" s="143"/>
      <c r="CE96" s="143"/>
      <c r="CF96" s="143"/>
      <c r="CG96" s="143"/>
      <c r="CH96" s="141"/>
      <c r="CI96" s="141"/>
      <c r="CJ96" s="141"/>
      <c r="CK96" s="15">
        <v>99</v>
      </c>
      <c r="CL96" s="15" t="s">
        <v>244</v>
      </c>
      <c r="CM96" s="15" t="s">
        <v>30</v>
      </c>
      <c r="CN96" s="15">
        <v>200</v>
      </c>
      <c r="CO96" s="15">
        <v>150</v>
      </c>
      <c r="CP96" s="117"/>
      <c r="CQ96" s="117"/>
      <c r="CR96" s="117"/>
      <c r="CS96" s="117"/>
      <c r="CT96" s="117"/>
      <c r="CU96" s="141"/>
      <c r="CV96" s="141"/>
      <c r="CW96" s="141"/>
    </row>
    <row r="97" spans="2:101" ht="16.5" customHeight="1" x14ac:dyDescent="0.15">
      <c r="BA97" s="28"/>
      <c r="BB97" s="28"/>
      <c r="BF97" s="141"/>
      <c r="BG97" s="141"/>
      <c r="BH97" s="141"/>
      <c r="BI97" s="141"/>
      <c r="BJ97" s="141"/>
      <c r="BK97" s="141"/>
      <c r="BL97" s="141"/>
      <c r="BM97" s="141"/>
      <c r="BN97" s="141"/>
      <c r="BO97" s="141"/>
      <c r="BP97" s="141"/>
      <c r="BQ97" s="141"/>
      <c r="BR97" s="141"/>
      <c r="BS97" s="143"/>
      <c r="BT97" s="143"/>
      <c r="BU97" s="143"/>
      <c r="BV97" s="143"/>
      <c r="BW97" s="143"/>
      <c r="BX97" s="143"/>
      <c r="BY97" s="143"/>
      <c r="BZ97" s="141"/>
      <c r="CA97" s="141"/>
      <c r="CB97" s="143"/>
      <c r="CC97" s="141"/>
      <c r="CD97" s="143"/>
      <c r="CE97" s="143"/>
      <c r="CF97" s="143"/>
      <c r="CG97" s="143"/>
      <c r="CH97" s="141"/>
      <c r="CI97" s="141"/>
      <c r="CJ97" s="141"/>
      <c r="CK97" s="15">
        <v>100</v>
      </c>
      <c r="CL97" s="15" t="s">
        <v>245</v>
      </c>
      <c r="CM97" s="15" t="s">
        <v>30</v>
      </c>
      <c r="CN97" s="15">
        <v>400</v>
      </c>
      <c r="CO97" s="15">
        <v>200</v>
      </c>
      <c r="CP97" s="117"/>
      <c r="CQ97" s="117"/>
      <c r="CR97" s="117"/>
      <c r="CS97" s="117"/>
      <c r="CT97" s="117"/>
      <c r="CU97" s="141"/>
      <c r="CV97" s="141"/>
      <c r="CW97" s="141"/>
    </row>
    <row r="98" spans="2:101" ht="16.5" customHeight="1" x14ac:dyDescent="0.15">
      <c r="BA98" s="28"/>
      <c r="BB98" s="28"/>
      <c r="BF98" s="141"/>
      <c r="BG98" s="141"/>
      <c r="BH98" s="141"/>
      <c r="BI98" s="141"/>
      <c r="BJ98" s="141"/>
      <c r="BK98" s="141"/>
      <c r="BL98" s="141"/>
      <c r="BM98" s="141"/>
      <c r="BN98" s="141"/>
      <c r="BO98" s="141"/>
      <c r="BP98" s="141"/>
      <c r="BQ98" s="141"/>
      <c r="BR98" s="141"/>
      <c r="BS98" s="143"/>
      <c r="BT98" s="143"/>
      <c r="BU98" s="143"/>
      <c r="BV98" s="143"/>
      <c r="BW98" s="143"/>
      <c r="BX98" s="143"/>
      <c r="BY98" s="143"/>
      <c r="BZ98" s="141"/>
      <c r="CA98" s="141"/>
      <c r="CB98" s="143"/>
      <c r="CC98" s="141"/>
      <c r="CD98" s="143"/>
      <c r="CE98" s="143"/>
      <c r="CF98" s="143"/>
      <c r="CG98" s="143"/>
      <c r="CH98" s="141"/>
      <c r="CI98" s="141"/>
      <c r="CJ98" s="141"/>
      <c r="CK98" s="15">
        <v>101</v>
      </c>
      <c r="CL98" s="15" t="s">
        <v>246</v>
      </c>
      <c r="CM98" s="15" t="s">
        <v>30</v>
      </c>
      <c r="CN98" s="15">
        <v>400</v>
      </c>
      <c r="CO98" s="15">
        <v>200</v>
      </c>
      <c r="CP98" s="117"/>
      <c r="CQ98" s="117"/>
      <c r="CR98" s="117"/>
      <c r="CS98" s="117"/>
      <c r="CT98" s="117"/>
      <c r="CU98" s="141"/>
      <c r="CV98" s="141"/>
      <c r="CW98" s="141"/>
    </row>
    <row r="99" spans="2:101" ht="16.5" customHeight="1" x14ac:dyDescent="0.15">
      <c r="BA99" s="28"/>
      <c r="BB99" s="28"/>
      <c r="BF99" s="141"/>
      <c r="BG99" s="141"/>
      <c r="BH99" s="141"/>
      <c r="BI99" s="141"/>
      <c r="BJ99" s="141"/>
      <c r="BK99" s="141"/>
      <c r="BL99" s="141"/>
      <c r="BM99" s="141"/>
      <c r="BN99" s="141"/>
      <c r="BO99" s="141"/>
      <c r="BP99" s="141"/>
      <c r="BQ99" s="141"/>
      <c r="BR99" s="141"/>
      <c r="BS99" s="143"/>
      <c r="BT99" s="143"/>
      <c r="BU99" s="143"/>
      <c r="BV99" s="143"/>
      <c r="BW99" s="143"/>
      <c r="BX99" s="143"/>
      <c r="BY99" s="143"/>
      <c r="BZ99" s="141"/>
      <c r="CA99" s="141"/>
      <c r="CB99" s="143"/>
      <c r="CC99" s="141"/>
      <c r="CD99" s="143"/>
      <c r="CE99" s="143"/>
      <c r="CF99" s="143"/>
      <c r="CG99" s="143"/>
      <c r="CH99" s="141"/>
      <c r="CI99" s="141"/>
      <c r="CJ99" s="141"/>
      <c r="CK99" s="15">
        <v>102</v>
      </c>
      <c r="CL99" s="15" t="s">
        <v>247</v>
      </c>
      <c r="CM99" s="15" t="s">
        <v>30</v>
      </c>
      <c r="CN99" s="15">
        <v>400</v>
      </c>
      <c r="CO99" s="15">
        <v>200</v>
      </c>
      <c r="CS99" s="28"/>
      <c r="CT99" s="28"/>
      <c r="CU99" s="141"/>
      <c r="CV99" s="141"/>
      <c r="CW99" s="141"/>
    </row>
    <row r="100" spans="2:101" ht="16.5" customHeight="1" x14ac:dyDescent="0.15">
      <c r="BA100" s="28"/>
      <c r="BB100" s="28"/>
      <c r="BF100" s="141"/>
      <c r="BG100" s="141"/>
      <c r="BH100" s="141"/>
      <c r="BI100" s="141"/>
      <c r="BJ100" s="141"/>
      <c r="BK100" s="141"/>
      <c r="BL100" s="141"/>
      <c r="BM100" s="141"/>
      <c r="BN100" s="141"/>
      <c r="BO100" s="141"/>
      <c r="BP100" s="141"/>
      <c r="BQ100" s="141"/>
      <c r="BR100" s="141"/>
      <c r="BS100" s="143"/>
      <c r="BT100" s="143"/>
      <c r="BU100" s="143"/>
      <c r="BV100" s="143"/>
      <c r="BW100" s="143"/>
      <c r="BX100" s="143"/>
      <c r="BY100" s="143"/>
      <c r="BZ100" s="141"/>
      <c r="CA100" s="141"/>
      <c r="CB100" s="143"/>
      <c r="CC100" s="141"/>
      <c r="CD100" s="143"/>
      <c r="CE100" s="143"/>
      <c r="CF100" s="143"/>
      <c r="CG100" s="143"/>
      <c r="CH100" s="141"/>
      <c r="CI100" s="141"/>
      <c r="CJ100" s="141"/>
      <c r="CK100" s="15">
        <v>103</v>
      </c>
      <c r="CL100" s="15" t="s">
        <v>248</v>
      </c>
      <c r="CM100" s="15" t="s">
        <v>30</v>
      </c>
      <c r="CN100" s="15">
        <v>100</v>
      </c>
      <c r="CO100" s="15">
        <v>50</v>
      </c>
      <c r="CS100" s="28"/>
      <c r="CT100" s="28"/>
      <c r="CU100" s="117"/>
      <c r="CV100" s="117"/>
      <c r="CW100" s="117"/>
    </row>
    <row r="101" spans="2:101" ht="16.5" customHeight="1" x14ac:dyDescent="0.15">
      <c r="E101" s="14"/>
      <c r="F101" s="14"/>
      <c r="G101" s="14"/>
      <c r="H101" s="14"/>
      <c r="I101" s="14"/>
      <c r="J101" s="14"/>
      <c r="K101" s="14"/>
      <c r="L101" s="14"/>
      <c r="M101" s="14"/>
      <c r="N101" s="14"/>
      <c r="O101" s="14"/>
      <c r="P101" s="14"/>
      <c r="Q101" s="14"/>
      <c r="BA101" s="28"/>
      <c r="BB101" s="28"/>
      <c r="BF101" s="141"/>
      <c r="BG101" s="141"/>
      <c r="BH101" s="141"/>
      <c r="BI101" s="141"/>
      <c r="BJ101" s="141"/>
      <c r="BK101" s="141"/>
      <c r="BL101" s="141"/>
      <c r="BM101" s="141"/>
      <c r="BN101" s="141"/>
      <c r="BO101" s="141"/>
      <c r="BP101" s="141"/>
      <c r="BQ101" s="141"/>
      <c r="BR101" s="141"/>
      <c r="BS101" s="143"/>
      <c r="BT101" s="143"/>
      <c r="BU101" s="143"/>
      <c r="BV101" s="143"/>
      <c r="BW101" s="143"/>
      <c r="BX101" s="143"/>
      <c r="BY101" s="143"/>
      <c r="BZ101" s="141"/>
      <c r="CA101" s="141"/>
      <c r="CB101" s="143"/>
      <c r="CC101" s="141"/>
      <c r="CD101" s="143"/>
      <c r="CE101" s="143"/>
      <c r="CF101" s="143"/>
      <c r="CG101" s="143"/>
      <c r="CH101" s="141"/>
      <c r="CI101" s="141"/>
      <c r="CJ101" s="141"/>
      <c r="CK101" s="15">
        <v>104</v>
      </c>
      <c r="CL101" s="15" t="s">
        <v>249</v>
      </c>
      <c r="CM101" s="15" t="s">
        <v>30</v>
      </c>
      <c r="CN101" s="15">
        <v>100</v>
      </c>
      <c r="CO101" s="15">
        <v>50</v>
      </c>
      <c r="CS101" s="28"/>
      <c r="CT101" s="28"/>
      <c r="CU101" s="117"/>
      <c r="CV101" s="117"/>
      <c r="CW101" s="117"/>
    </row>
    <row r="102" spans="2:101" ht="16.5" customHeight="1" x14ac:dyDescent="0.15">
      <c r="E102" s="14"/>
      <c r="F102" s="14"/>
      <c r="G102" s="14"/>
      <c r="H102" s="14"/>
      <c r="I102" s="14"/>
      <c r="J102" s="14"/>
      <c r="K102" s="14"/>
      <c r="L102" s="14"/>
      <c r="M102" s="14"/>
      <c r="N102" s="14"/>
      <c r="O102" s="14"/>
      <c r="P102" s="14"/>
      <c r="Q102" s="14"/>
      <c r="AU102" s="14"/>
      <c r="AV102" s="14"/>
      <c r="BA102" s="28"/>
      <c r="BB102" s="28"/>
      <c r="BF102" s="117"/>
      <c r="BG102" s="117"/>
      <c r="BH102" s="117"/>
      <c r="BI102" s="117"/>
      <c r="BJ102" s="141"/>
      <c r="BK102" s="141"/>
      <c r="BL102" s="141"/>
      <c r="BM102" s="141"/>
      <c r="BN102" s="141"/>
      <c r="BO102" s="141"/>
      <c r="BP102" s="141"/>
      <c r="BQ102" s="141"/>
      <c r="BR102" s="141"/>
      <c r="BS102" s="143"/>
      <c r="BT102" s="143"/>
      <c r="BU102" s="143"/>
      <c r="BV102" s="143"/>
      <c r="BW102" s="143"/>
      <c r="BX102" s="143"/>
      <c r="BY102" s="143"/>
      <c r="BZ102" s="141"/>
      <c r="CA102" s="141"/>
      <c r="CB102" s="143"/>
      <c r="CC102" s="141"/>
      <c r="CD102" s="143"/>
      <c r="CK102" s="15">
        <v>105</v>
      </c>
      <c r="CL102" s="15" t="s">
        <v>250</v>
      </c>
      <c r="CM102" s="15" t="s">
        <v>30</v>
      </c>
      <c r="CN102" s="15">
        <v>100</v>
      </c>
      <c r="CO102" s="15">
        <v>50</v>
      </c>
      <c r="CS102" s="28"/>
      <c r="CT102" s="28"/>
      <c r="CU102" s="117"/>
      <c r="CV102" s="117"/>
      <c r="CW102" s="117"/>
    </row>
    <row r="103" spans="2:101" s="14" customFormat="1" ht="16.5" customHeight="1" x14ac:dyDescent="0.15">
      <c r="B103" s="20"/>
      <c r="R103" s="18"/>
      <c r="S103" s="22"/>
      <c r="T103" s="20"/>
      <c r="U103" s="20"/>
      <c r="V103" s="20"/>
      <c r="W103" s="22"/>
      <c r="X103" s="22"/>
      <c r="Y103" s="20"/>
      <c r="Z103" s="20"/>
      <c r="AA103" s="20"/>
      <c r="AB103" s="22"/>
      <c r="AC103" s="20"/>
      <c r="AD103" s="20"/>
      <c r="AE103" s="20"/>
      <c r="AF103" s="22"/>
      <c r="AG103" s="20"/>
      <c r="AH103" s="20"/>
      <c r="AI103" s="20"/>
      <c r="AM103" s="20"/>
      <c r="AN103" s="22"/>
      <c r="AO103" s="20"/>
      <c r="AP103" s="20"/>
      <c r="AQ103" s="20"/>
      <c r="AR103" s="20"/>
      <c r="AS103" s="20"/>
      <c r="AT103" s="20"/>
      <c r="AW103" s="20"/>
      <c r="AX103" s="20"/>
      <c r="AY103" s="20"/>
      <c r="AZ103" s="20"/>
      <c r="BA103" s="28"/>
      <c r="BB103" s="28"/>
      <c r="BD103" s="29"/>
      <c r="BE103" s="29"/>
      <c r="BF103" s="145"/>
      <c r="BG103" s="25"/>
      <c r="BH103" s="25"/>
      <c r="BI103" s="25"/>
      <c r="BJ103" s="25"/>
      <c r="BK103" s="25"/>
      <c r="BL103" s="25"/>
      <c r="BM103" s="25"/>
      <c r="BN103" s="25"/>
      <c r="BO103" s="25"/>
      <c r="BP103" s="25"/>
      <c r="BQ103" s="25"/>
      <c r="BR103" s="25"/>
      <c r="BS103" s="25"/>
      <c r="BT103" s="25"/>
      <c r="BU103" s="25"/>
      <c r="BV103" s="25"/>
      <c r="BW103" s="25"/>
      <c r="BX103" s="25"/>
      <c r="BY103" s="25"/>
      <c r="BZ103" s="25"/>
      <c r="CA103" s="25"/>
      <c r="CB103" s="25"/>
      <c r="CC103" s="25"/>
      <c r="CD103" s="25"/>
      <c r="CI103" s="15"/>
      <c r="CJ103" s="16"/>
      <c r="CK103" s="15">
        <v>106</v>
      </c>
      <c r="CL103" s="15" t="s">
        <v>251</v>
      </c>
      <c r="CM103" s="15" t="s">
        <v>30</v>
      </c>
      <c r="CN103" s="15">
        <v>400</v>
      </c>
      <c r="CO103" s="15">
        <v>200</v>
      </c>
      <c r="CP103" s="15"/>
      <c r="CQ103" s="15"/>
      <c r="CR103" s="15"/>
      <c r="CS103" s="28"/>
      <c r="CT103" s="28"/>
      <c r="CU103" s="28"/>
      <c r="CV103" s="28"/>
      <c r="CW103" s="28"/>
    </row>
    <row r="104" spans="2:101" s="14" customFormat="1" ht="16.5" customHeight="1" x14ac:dyDescent="0.15">
      <c r="B104" s="20"/>
      <c r="R104" s="18"/>
      <c r="S104" s="22"/>
      <c r="T104" s="20"/>
      <c r="U104" s="20"/>
      <c r="V104" s="20"/>
      <c r="W104" s="22"/>
      <c r="X104" s="22"/>
      <c r="Y104" s="20"/>
      <c r="Z104" s="20"/>
      <c r="AA104" s="20"/>
      <c r="AB104" s="22"/>
      <c r="AC104" s="20"/>
      <c r="AD104" s="20"/>
      <c r="AE104" s="20"/>
      <c r="AF104" s="22"/>
      <c r="AG104" s="20"/>
      <c r="AH104" s="20"/>
      <c r="AI104" s="20"/>
      <c r="AM104" s="20"/>
      <c r="AN104" s="22"/>
      <c r="AO104" s="20"/>
      <c r="AP104" s="20"/>
      <c r="AQ104" s="20"/>
      <c r="AR104" s="20"/>
      <c r="AS104" s="20"/>
      <c r="AT104" s="20"/>
      <c r="AW104" s="20"/>
      <c r="AX104" s="20"/>
      <c r="AY104" s="20"/>
      <c r="AZ104" s="20"/>
      <c r="BA104" s="28"/>
      <c r="BB104" s="28"/>
      <c r="BD104" s="29"/>
      <c r="BE104" s="29"/>
      <c r="BF104" s="29"/>
      <c r="BG104" s="23"/>
      <c r="BH104" s="23"/>
      <c r="BI104" s="23"/>
      <c r="BJ104" s="23"/>
      <c r="BK104" s="23"/>
      <c r="BL104" s="23"/>
      <c r="BM104" s="23"/>
      <c r="BN104" s="23"/>
      <c r="BO104" s="23"/>
      <c r="BP104" s="23"/>
      <c r="BQ104" s="23"/>
      <c r="BR104" s="23"/>
      <c r="BS104" s="24"/>
      <c r="BT104" s="24"/>
      <c r="BU104" s="24"/>
      <c r="BV104" s="24"/>
      <c r="BW104" s="25"/>
      <c r="BX104" s="25"/>
      <c r="BY104" s="25"/>
      <c r="BZ104" s="23"/>
      <c r="CA104" s="23"/>
      <c r="CB104" s="25"/>
      <c r="CC104" s="23"/>
      <c r="CD104" s="23"/>
      <c r="CI104" s="15"/>
      <c r="CJ104" s="16"/>
      <c r="CK104" s="15">
        <v>107</v>
      </c>
      <c r="CL104" s="15" t="s">
        <v>252</v>
      </c>
      <c r="CM104" s="15" t="s">
        <v>30</v>
      </c>
      <c r="CN104" s="15">
        <v>400</v>
      </c>
      <c r="CO104" s="15">
        <v>200</v>
      </c>
      <c r="CP104" s="15"/>
      <c r="CQ104" s="15"/>
      <c r="CR104" s="15"/>
      <c r="CS104" s="20"/>
      <c r="CT104" s="20"/>
      <c r="CU104" s="20"/>
      <c r="CV104" s="20"/>
      <c r="CW104" s="20"/>
    </row>
    <row r="105" spans="2:101" s="14" customFormat="1" ht="16.5" customHeight="1" x14ac:dyDescent="0.15">
      <c r="B105" s="20"/>
      <c r="R105" s="18"/>
      <c r="S105" s="22"/>
      <c r="T105" s="20"/>
      <c r="U105" s="20"/>
      <c r="V105" s="20"/>
      <c r="W105" s="22"/>
      <c r="X105" s="22"/>
      <c r="Y105" s="20"/>
      <c r="Z105" s="20"/>
      <c r="AA105" s="20"/>
      <c r="AB105" s="22"/>
      <c r="AC105" s="20"/>
      <c r="AD105" s="20"/>
      <c r="AE105" s="20"/>
      <c r="AF105" s="22"/>
      <c r="AG105" s="20"/>
      <c r="AH105" s="20"/>
      <c r="AI105" s="20"/>
      <c r="AM105" s="20"/>
      <c r="AN105" s="22"/>
      <c r="AO105" s="20"/>
      <c r="AP105" s="20"/>
      <c r="AQ105" s="20"/>
      <c r="AR105" s="20"/>
      <c r="AS105" s="20"/>
      <c r="AT105" s="20"/>
      <c r="AW105" s="20"/>
      <c r="AX105" s="20"/>
      <c r="AY105" s="20"/>
      <c r="AZ105" s="20"/>
      <c r="BA105" s="28"/>
      <c r="BB105" s="28"/>
      <c r="BD105" s="29"/>
      <c r="BE105" s="29"/>
      <c r="BF105" s="29"/>
      <c r="BG105" s="23"/>
      <c r="BH105" s="23"/>
      <c r="BI105" s="23"/>
      <c r="BJ105" s="23"/>
      <c r="BK105" s="23"/>
      <c r="BL105" s="23"/>
      <c r="BM105" s="23"/>
      <c r="BN105" s="23"/>
      <c r="BO105" s="23"/>
      <c r="BP105" s="23"/>
      <c r="BQ105" s="23"/>
      <c r="BR105" s="23"/>
      <c r="BS105" s="24"/>
      <c r="BT105" s="24"/>
      <c r="BU105" s="24"/>
      <c r="BV105" s="24"/>
      <c r="BW105" s="25"/>
      <c r="BX105" s="25"/>
      <c r="BY105" s="25"/>
      <c r="BZ105" s="23"/>
      <c r="CA105" s="23"/>
      <c r="CB105" s="25"/>
      <c r="CC105" s="23"/>
      <c r="CD105" s="23"/>
      <c r="CI105" s="15"/>
      <c r="CJ105" s="16"/>
      <c r="CK105" s="15">
        <v>108</v>
      </c>
      <c r="CL105" s="15" t="s">
        <v>253</v>
      </c>
      <c r="CM105" s="15" t="s">
        <v>30</v>
      </c>
      <c r="CN105" s="15">
        <v>300</v>
      </c>
      <c r="CO105" s="15">
        <v>150</v>
      </c>
      <c r="CP105" s="15"/>
      <c r="CQ105" s="15"/>
      <c r="CR105" s="15"/>
      <c r="CS105" s="20"/>
      <c r="CT105" s="20"/>
      <c r="CU105" s="20"/>
      <c r="CV105" s="20"/>
      <c r="CW105" s="20"/>
    </row>
    <row r="106" spans="2:101" s="14" customFormat="1" ht="16.5" customHeight="1" x14ac:dyDescent="0.15">
      <c r="R106" s="18"/>
      <c r="S106" s="22"/>
      <c r="T106" s="20"/>
      <c r="U106" s="20"/>
      <c r="V106" s="20"/>
      <c r="W106" s="22"/>
      <c r="X106" s="22"/>
      <c r="Y106" s="20"/>
      <c r="Z106" s="20"/>
      <c r="AA106" s="20"/>
      <c r="AB106" s="22"/>
      <c r="AC106" s="20"/>
      <c r="AD106" s="20"/>
      <c r="AE106" s="20"/>
      <c r="AF106" s="22"/>
      <c r="AG106" s="20"/>
      <c r="AH106" s="20"/>
      <c r="AI106" s="20"/>
      <c r="AM106" s="20"/>
      <c r="AN106" s="22"/>
      <c r="AO106" s="20"/>
      <c r="AP106" s="20"/>
      <c r="AQ106" s="20"/>
      <c r="AR106" s="20"/>
      <c r="AS106" s="20"/>
      <c r="AT106" s="20"/>
      <c r="AW106" s="20"/>
      <c r="AX106" s="20"/>
      <c r="AY106" s="20"/>
      <c r="AZ106" s="20"/>
      <c r="BA106" s="28"/>
      <c r="BB106" s="28"/>
      <c r="BD106" s="29"/>
      <c r="BE106" s="29"/>
      <c r="BF106" s="29"/>
      <c r="BG106" s="23"/>
      <c r="BH106" s="23"/>
      <c r="BI106" s="23"/>
      <c r="BJ106" s="23"/>
      <c r="BK106" s="23"/>
      <c r="BL106" s="23"/>
      <c r="BM106" s="23"/>
      <c r="BN106" s="23"/>
      <c r="BO106" s="23"/>
      <c r="BP106" s="23"/>
      <c r="BQ106" s="23"/>
      <c r="BR106" s="23"/>
      <c r="BS106" s="24"/>
      <c r="BT106" s="24"/>
      <c r="BU106" s="24"/>
      <c r="BV106" s="24"/>
      <c r="BW106" s="25"/>
      <c r="BX106" s="25"/>
      <c r="BY106" s="25"/>
      <c r="BZ106" s="23"/>
      <c r="CA106" s="23"/>
      <c r="CB106" s="25"/>
      <c r="CC106" s="23"/>
      <c r="CD106" s="23"/>
      <c r="CI106" s="15"/>
      <c r="CJ106" s="16"/>
      <c r="CK106" s="15">
        <v>111</v>
      </c>
      <c r="CL106" s="15" t="s">
        <v>254</v>
      </c>
      <c r="CM106" s="15" t="s">
        <v>30</v>
      </c>
      <c r="CN106" s="15">
        <v>200</v>
      </c>
      <c r="CO106" s="15">
        <v>100</v>
      </c>
      <c r="CP106" s="15"/>
      <c r="CQ106" s="15"/>
      <c r="CR106" s="15"/>
      <c r="CS106" s="20"/>
      <c r="CT106" s="20"/>
      <c r="CU106" s="20"/>
      <c r="CV106" s="20"/>
      <c r="CW106" s="20"/>
    </row>
    <row r="107" spans="2:101" s="14" customFormat="1" ht="16.5" customHeight="1" x14ac:dyDescent="0.15">
      <c r="R107" s="18"/>
      <c r="S107" s="22"/>
      <c r="T107" s="20"/>
      <c r="U107" s="20"/>
      <c r="V107" s="20"/>
      <c r="W107" s="22"/>
      <c r="X107" s="22"/>
      <c r="Y107" s="20"/>
      <c r="Z107" s="20"/>
      <c r="AA107" s="20"/>
      <c r="AB107" s="22"/>
      <c r="AC107" s="20"/>
      <c r="AD107" s="20"/>
      <c r="AE107" s="20"/>
      <c r="AF107" s="22"/>
      <c r="AG107" s="20"/>
      <c r="AH107" s="20"/>
      <c r="AI107" s="20"/>
      <c r="AM107" s="20"/>
      <c r="AN107" s="22"/>
      <c r="AO107" s="20"/>
      <c r="AP107" s="20"/>
      <c r="AQ107" s="20"/>
      <c r="AR107" s="20"/>
      <c r="AS107" s="20"/>
      <c r="AT107" s="20"/>
      <c r="AW107" s="20"/>
      <c r="AX107" s="20"/>
      <c r="AY107" s="20"/>
      <c r="AZ107" s="20"/>
      <c r="BA107" s="28"/>
      <c r="BB107" s="28"/>
      <c r="BD107" s="29"/>
      <c r="BE107" s="29"/>
      <c r="BF107" s="29"/>
      <c r="BG107" s="23"/>
      <c r="BH107" s="23"/>
      <c r="BI107" s="23"/>
      <c r="BJ107" s="23"/>
      <c r="BK107" s="23"/>
      <c r="BL107" s="23"/>
      <c r="BM107" s="23"/>
      <c r="BN107" s="23"/>
      <c r="BO107" s="23"/>
      <c r="BP107" s="23"/>
      <c r="BQ107" s="23"/>
      <c r="BR107" s="23"/>
      <c r="BS107" s="24"/>
      <c r="BT107" s="24"/>
      <c r="BU107" s="24"/>
      <c r="BV107" s="24"/>
      <c r="BW107" s="25"/>
      <c r="BX107" s="25"/>
      <c r="BY107" s="25"/>
      <c r="BZ107" s="23"/>
      <c r="CA107" s="23"/>
      <c r="CB107" s="25"/>
      <c r="CC107" s="23"/>
      <c r="CD107" s="23"/>
      <c r="CI107" s="15"/>
      <c r="CJ107" s="16"/>
      <c r="CK107" s="15">
        <v>112</v>
      </c>
      <c r="CL107" s="15" t="s">
        <v>255</v>
      </c>
      <c r="CM107" s="15" t="s">
        <v>30</v>
      </c>
      <c r="CN107" s="15">
        <v>200</v>
      </c>
      <c r="CO107" s="15">
        <v>100</v>
      </c>
      <c r="CP107" s="15"/>
      <c r="CQ107" s="15"/>
      <c r="CR107" s="15"/>
      <c r="CS107" s="20"/>
      <c r="CT107" s="20"/>
      <c r="CU107" s="20"/>
      <c r="CV107" s="20"/>
      <c r="CW107" s="20"/>
    </row>
    <row r="108" spans="2:101" s="14" customFormat="1" ht="16.5" customHeight="1" x14ac:dyDescent="0.15">
      <c r="R108" s="18"/>
      <c r="S108" s="22"/>
      <c r="T108" s="20"/>
      <c r="U108" s="20"/>
      <c r="V108" s="20"/>
      <c r="W108" s="22"/>
      <c r="X108" s="22"/>
      <c r="Y108" s="20"/>
      <c r="Z108" s="20"/>
      <c r="AA108" s="20"/>
      <c r="AB108" s="22"/>
      <c r="AC108" s="20"/>
      <c r="AD108" s="20"/>
      <c r="AE108" s="20"/>
      <c r="AF108" s="22"/>
      <c r="AG108" s="20"/>
      <c r="AH108" s="20"/>
      <c r="AI108" s="20"/>
      <c r="AM108" s="20"/>
      <c r="AN108" s="22"/>
      <c r="AO108" s="20"/>
      <c r="AP108" s="20"/>
      <c r="AQ108" s="20"/>
      <c r="AR108" s="20"/>
      <c r="AS108" s="20"/>
      <c r="AT108" s="20"/>
      <c r="AW108" s="20"/>
      <c r="AX108" s="20"/>
      <c r="AY108" s="20"/>
      <c r="AZ108" s="20"/>
      <c r="BA108" s="28"/>
      <c r="BB108" s="28"/>
      <c r="BD108" s="29"/>
      <c r="BE108" s="29"/>
      <c r="BF108" s="29"/>
      <c r="BG108" s="23"/>
      <c r="BH108" s="23"/>
      <c r="BI108" s="23"/>
      <c r="BJ108" s="23"/>
      <c r="BK108" s="23"/>
      <c r="BL108" s="23"/>
      <c r="BM108" s="23"/>
      <c r="BN108" s="23"/>
      <c r="BO108" s="23"/>
      <c r="BP108" s="23"/>
      <c r="BQ108" s="23"/>
      <c r="BR108" s="23"/>
      <c r="BS108" s="24"/>
      <c r="BT108" s="24"/>
      <c r="BU108" s="24"/>
      <c r="BV108" s="24"/>
      <c r="BW108" s="25"/>
      <c r="BX108" s="25"/>
      <c r="BY108" s="25"/>
      <c r="BZ108" s="23"/>
      <c r="CA108" s="23"/>
      <c r="CB108" s="25"/>
      <c r="CC108" s="23"/>
      <c r="CD108" s="23"/>
      <c r="CI108" s="15"/>
      <c r="CJ108" s="16"/>
      <c r="CK108" s="15">
        <v>113</v>
      </c>
      <c r="CL108" s="15" t="s">
        <v>256</v>
      </c>
      <c r="CM108" s="15" t="s">
        <v>30</v>
      </c>
      <c r="CN108" s="15">
        <v>200</v>
      </c>
      <c r="CO108" s="15">
        <v>100</v>
      </c>
      <c r="CP108" s="15"/>
      <c r="CQ108" s="15"/>
      <c r="CR108" s="15"/>
      <c r="CS108" s="20"/>
      <c r="CT108" s="20"/>
      <c r="CU108" s="20"/>
      <c r="CV108" s="20"/>
      <c r="CW108" s="20"/>
    </row>
    <row r="109" spans="2:101" s="14" customFormat="1" ht="16.5" customHeight="1" x14ac:dyDescent="0.15">
      <c r="R109" s="18"/>
      <c r="S109" s="22"/>
      <c r="T109" s="20"/>
      <c r="U109" s="20"/>
      <c r="V109" s="20"/>
      <c r="W109" s="22"/>
      <c r="X109" s="22"/>
      <c r="Y109" s="20"/>
      <c r="Z109" s="20"/>
      <c r="AA109" s="20"/>
      <c r="AB109" s="22"/>
      <c r="AC109" s="20"/>
      <c r="AD109" s="20"/>
      <c r="AE109" s="20"/>
      <c r="AF109" s="22"/>
      <c r="AG109" s="20"/>
      <c r="AH109" s="20"/>
      <c r="AI109" s="20"/>
      <c r="AM109" s="20"/>
      <c r="AN109" s="22"/>
      <c r="AO109" s="20"/>
      <c r="AP109" s="20"/>
      <c r="AQ109" s="20"/>
      <c r="AR109" s="20"/>
      <c r="AS109" s="20"/>
      <c r="AT109" s="20"/>
      <c r="AW109" s="20"/>
      <c r="AX109" s="20"/>
      <c r="AY109" s="20"/>
      <c r="AZ109" s="20"/>
      <c r="BA109" s="28"/>
      <c r="BB109" s="28"/>
      <c r="BD109" s="29"/>
      <c r="BE109" s="29"/>
      <c r="BF109" s="29"/>
      <c r="BG109" s="23"/>
      <c r="BH109" s="23"/>
      <c r="BI109" s="23"/>
      <c r="BJ109" s="23"/>
      <c r="BK109" s="23"/>
      <c r="BL109" s="23"/>
      <c r="BM109" s="23"/>
      <c r="BN109" s="23"/>
      <c r="BO109" s="23"/>
      <c r="BP109" s="23"/>
      <c r="BQ109" s="23"/>
      <c r="BR109" s="23"/>
      <c r="BS109" s="24"/>
      <c r="BT109" s="24"/>
      <c r="BU109" s="24"/>
      <c r="BV109" s="24"/>
      <c r="BW109" s="25"/>
      <c r="BX109" s="25"/>
      <c r="BY109" s="25"/>
      <c r="BZ109" s="23"/>
      <c r="CA109" s="23"/>
      <c r="CB109" s="25"/>
      <c r="CC109" s="23"/>
      <c r="CD109" s="23"/>
      <c r="CI109" s="15"/>
      <c r="CJ109" s="16"/>
      <c r="CK109" s="15">
        <v>115</v>
      </c>
      <c r="CL109" s="15" t="s">
        <v>257</v>
      </c>
      <c r="CM109" s="15" t="s">
        <v>30</v>
      </c>
      <c r="CN109" s="15">
        <v>200</v>
      </c>
      <c r="CO109" s="15">
        <v>100</v>
      </c>
      <c r="CP109" s="15"/>
      <c r="CQ109" s="15"/>
      <c r="CR109" s="15"/>
      <c r="CS109" s="20"/>
      <c r="CT109" s="20"/>
      <c r="CU109" s="20"/>
      <c r="CV109" s="20"/>
      <c r="CW109" s="20"/>
    </row>
    <row r="110" spans="2:101" s="14" customFormat="1" ht="16.5" customHeight="1" x14ac:dyDescent="0.15">
      <c r="R110" s="18"/>
      <c r="S110" s="22"/>
      <c r="T110" s="20"/>
      <c r="U110" s="20"/>
      <c r="V110" s="20"/>
      <c r="W110" s="22"/>
      <c r="X110" s="22"/>
      <c r="Y110" s="20"/>
      <c r="Z110" s="20"/>
      <c r="AA110" s="20"/>
      <c r="AB110" s="22"/>
      <c r="AC110" s="20"/>
      <c r="AD110" s="20"/>
      <c r="AE110" s="20"/>
      <c r="AF110" s="22"/>
      <c r="AG110" s="20"/>
      <c r="AH110" s="20"/>
      <c r="AI110" s="20"/>
      <c r="AM110" s="20"/>
      <c r="AN110" s="22"/>
      <c r="AO110" s="20"/>
      <c r="AP110" s="20"/>
      <c r="AQ110" s="20"/>
      <c r="AR110" s="20"/>
      <c r="AS110" s="20"/>
      <c r="AT110" s="20"/>
      <c r="AW110" s="20"/>
      <c r="AX110" s="20"/>
      <c r="AY110" s="20"/>
      <c r="AZ110" s="20"/>
      <c r="BA110" s="28"/>
      <c r="BB110" s="28"/>
      <c r="BD110" s="29"/>
      <c r="BE110" s="29"/>
      <c r="BF110" s="29"/>
      <c r="BG110" s="23"/>
      <c r="BH110" s="23"/>
      <c r="BI110" s="23"/>
      <c r="BJ110" s="23"/>
      <c r="BK110" s="23"/>
      <c r="BL110" s="23"/>
      <c r="BM110" s="23"/>
      <c r="BN110" s="23"/>
      <c r="BO110" s="23"/>
      <c r="BP110" s="23"/>
      <c r="BQ110" s="23"/>
      <c r="BR110" s="23"/>
      <c r="BS110" s="24"/>
      <c r="BT110" s="24"/>
      <c r="BU110" s="24"/>
      <c r="BV110" s="24"/>
      <c r="BW110" s="25"/>
      <c r="BX110" s="25"/>
      <c r="BY110" s="25"/>
      <c r="BZ110" s="23"/>
      <c r="CA110" s="23"/>
      <c r="CB110" s="25"/>
      <c r="CC110" s="23"/>
      <c r="CD110" s="23"/>
      <c r="CI110" s="15"/>
      <c r="CJ110" s="16"/>
      <c r="CK110" s="15">
        <v>116</v>
      </c>
      <c r="CL110" s="15" t="s">
        <v>258</v>
      </c>
      <c r="CM110" s="15" t="s">
        <v>30</v>
      </c>
      <c r="CN110" s="15">
        <v>100</v>
      </c>
      <c r="CO110" s="15">
        <v>50</v>
      </c>
      <c r="CP110" s="15"/>
      <c r="CQ110" s="15"/>
      <c r="CR110" s="15"/>
      <c r="CS110" s="20"/>
      <c r="CT110" s="20"/>
      <c r="CU110" s="20"/>
      <c r="CV110" s="20"/>
      <c r="CW110" s="20"/>
    </row>
    <row r="111" spans="2:101" s="14" customFormat="1" ht="16.5" customHeight="1" x14ac:dyDescent="0.15">
      <c r="R111" s="18"/>
      <c r="S111" s="22"/>
      <c r="T111" s="20"/>
      <c r="U111" s="20"/>
      <c r="V111" s="20"/>
      <c r="W111" s="22"/>
      <c r="X111" s="22"/>
      <c r="Y111" s="20"/>
      <c r="Z111" s="20"/>
      <c r="AA111" s="20"/>
      <c r="AB111" s="22"/>
      <c r="AC111" s="20"/>
      <c r="AD111" s="20"/>
      <c r="AE111" s="20"/>
      <c r="AF111" s="22"/>
      <c r="AG111" s="20"/>
      <c r="AH111" s="20"/>
      <c r="AI111" s="20"/>
      <c r="AM111" s="20"/>
      <c r="AN111" s="22"/>
      <c r="AO111" s="20"/>
      <c r="AP111" s="20"/>
      <c r="AQ111" s="20"/>
      <c r="AR111" s="20"/>
      <c r="AS111" s="20"/>
      <c r="AT111" s="20"/>
      <c r="AW111" s="20"/>
      <c r="AX111" s="20"/>
      <c r="AY111" s="20"/>
      <c r="AZ111" s="20"/>
      <c r="BA111" s="28"/>
      <c r="BB111" s="28"/>
      <c r="BD111" s="29"/>
      <c r="BE111" s="29"/>
      <c r="BF111" s="29"/>
      <c r="BG111" s="23"/>
      <c r="BH111" s="23"/>
      <c r="BI111" s="23"/>
      <c r="BJ111" s="23"/>
      <c r="BK111" s="23"/>
      <c r="BL111" s="23"/>
      <c r="BM111" s="23"/>
      <c r="BN111" s="23"/>
      <c r="BO111" s="23"/>
      <c r="BP111" s="23"/>
      <c r="BQ111" s="23"/>
      <c r="BR111" s="23"/>
      <c r="BS111" s="24"/>
      <c r="BT111" s="24"/>
      <c r="BU111" s="24"/>
      <c r="BV111" s="24"/>
      <c r="BW111" s="25"/>
      <c r="BX111" s="25"/>
      <c r="BY111" s="25"/>
      <c r="BZ111" s="23"/>
      <c r="CA111" s="23"/>
      <c r="CB111" s="25"/>
      <c r="CC111" s="23"/>
      <c r="CD111" s="23"/>
      <c r="CI111" s="15"/>
      <c r="CJ111" s="16"/>
      <c r="CK111" s="15">
        <v>117</v>
      </c>
      <c r="CL111" s="15" t="s">
        <v>259</v>
      </c>
      <c r="CM111" s="15" t="s">
        <v>30</v>
      </c>
      <c r="CN111" s="15">
        <v>200</v>
      </c>
      <c r="CO111" s="15">
        <v>100</v>
      </c>
      <c r="CP111" s="15"/>
      <c r="CQ111" s="15"/>
      <c r="CR111" s="15"/>
      <c r="CS111" s="20"/>
      <c r="CT111" s="20"/>
      <c r="CU111" s="20"/>
      <c r="CV111" s="20"/>
      <c r="CW111" s="20"/>
    </row>
    <row r="112" spans="2:101" s="14" customFormat="1" ht="16.5" customHeight="1" x14ac:dyDescent="0.15">
      <c r="R112" s="18"/>
      <c r="S112" s="22"/>
      <c r="T112" s="20"/>
      <c r="U112" s="20"/>
      <c r="V112" s="20"/>
      <c r="W112" s="22"/>
      <c r="X112" s="22"/>
      <c r="Y112" s="20"/>
      <c r="Z112" s="20"/>
      <c r="AA112" s="20"/>
      <c r="AB112" s="22"/>
      <c r="AC112" s="20"/>
      <c r="AD112" s="20"/>
      <c r="AE112" s="20"/>
      <c r="AF112" s="22"/>
      <c r="AG112" s="20"/>
      <c r="AH112" s="20"/>
      <c r="AI112" s="20"/>
      <c r="AM112" s="20"/>
      <c r="AN112" s="22"/>
      <c r="AO112" s="20"/>
      <c r="AP112" s="20"/>
      <c r="AQ112" s="20"/>
      <c r="AR112" s="20"/>
      <c r="AS112" s="20"/>
      <c r="AT112" s="20"/>
      <c r="AW112" s="20"/>
      <c r="AX112" s="20"/>
      <c r="AY112" s="20"/>
      <c r="AZ112" s="20"/>
      <c r="BA112" s="28"/>
      <c r="BB112" s="28"/>
      <c r="BD112" s="29"/>
      <c r="BE112" s="29"/>
      <c r="BF112" s="29"/>
      <c r="BG112" s="23"/>
      <c r="BH112" s="23"/>
      <c r="BI112" s="23"/>
      <c r="BJ112" s="23"/>
      <c r="BK112" s="23"/>
      <c r="BL112" s="23"/>
      <c r="BM112" s="23"/>
      <c r="BN112" s="23"/>
      <c r="BO112" s="23"/>
      <c r="BP112" s="23"/>
      <c r="BQ112" s="23"/>
      <c r="BR112" s="23"/>
      <c r="BS112" s="24"/>
      <c r="BT112" s="24"/>
      <c r="BU112" s="24"/>
      <c r="BV112" s="24"/>
      <c r="BW112" s="25"/>
      <c r="BX112" s="25"/>
      <c r="BY112" s="25"/>
      <c r="BZ112" s="23"/>
      <c r="CA112" s="23"/>
      <c r="CB112" s="25"/>
      <c r="CC112" s="23"/>
      <c r="CD112" s="23"/>
      <c r="CI112" s="15"/>
      <c r="CJ112" s="16"/>
      <c r="CK112" s="15">
        <v>118</v>
      </c>
      <c r="CL112" s="15" t="s">
        <v>260</v>
      </c>
      <c r="CM112" s="15" t="s">
        <v>30</v>
      </c>
      <c r="CN112" s="15">
        <v>100</v>
      </c>
      <c r="CO112" s="15">
        <v>50</v>
      </c>
      <c r="CP112" s="15"/>
      <c r="CQ112" s="15"/>
      <c r="CR112" s="15"/>
      <c r="CS112" s="20"/>
      <c r="CT112" s="20"/>
      <c r="CU112" s="20"/>
      <c r="CV112" s="20"/>
      <c r="CW112" s="20"/>
    </row>
    <row r="113" spans="18:101" s="14" customFormat="1" ht="16.5" customHeight="1" x14ac:dyDescent="0.15">
      <c r="R113" s="18"/>
      <c r="S113" s="22"/>
      <c r="T113" s="20"/>
      <c r="U113" s="20"/>
      <c r="V113" s="20"/>
      <c r="W113" s="22"/>
      <c r="X113" s="22"/>
      <c r="Y113" s="20"/>
      <c r="Z113" s="20"/>
      <c r="AA113" s="20"/>
      <c r="AB113" s="22"/>
      <c r="AC113" s="20"/>
      <c r="AD113" s="20"/>
      <c r="AE113" s="20"/>
      <c r="AF113" s="22"/>
      <c r="AG113" s="20"/>
      <c r="AH113" s="20"/>
      <c r="AI113" s="20"/>
      <c r="AM113" s="20"/>
      <c r="AN113" s="22"/>
      <c r="AO113" s="20"/>
      <c r="AP113" s="20"/>
      <c r="AQ113" s="20"/>
      <c r="AR113" s="20"/>
      <c r="AS113" s="20"/>
      <c r="AT113" s="20"/>
      <c r="AW113" s="20"/>
      <c r="AX113" s="20"/>
      <c r="AY113" s="20"/>
      <c r="AZ113" s="20"/>
      <c r="BA113" s="28"/>
      <c r="BB113" s="28"/>
      <c r="BD113" s="29"/>
      <c r="BE113" s="29"/>
      <c r="BF113" s="29"/>
      <c r="BG113" s="23"/>
      <c r="BH113" s="23"/>
      <c r="BI113" s="23"/>
      <c r="BJ113" s="23"/>
      <c r="BK113" s="23"/>
      <c r="BL113" s="23"/>
      <c r="BM113" s="23"/>
      <c r="BN113" s="23"/>
      <c r="BO113" s="23"/>
      <c r="BP113" s="23"/>
      <c r="BQ113" s="23"/>
      <c r="BR113" s="23"/>
      <c r="BS113" s="24"/>
      <c r="BT113" s="24"/>
      <c r="BU113" s="24"/>
      <c r="BV113" s="24"/>
      <c r="BW113" s="25"/>
      <c r="BX113" s="25"/>
      <c r="BY113" s="25"/>
      <c r="BZ113" s="23"/>
      <c r="CA113" s="23"/>
      <c r="CB113" s="25"/>
      <c r="CC113" s="23"/>
      <c r="CD113" s="23"/>
      <c r="CI113" s="15"/>
      <c r="CJ113" s="16"/>
      <c r="CK113" s="15">
        <v>119</v>
      </c>
      <c r="CL113" s="15" t="s">
        <v>261</v>
      </c>
      <c r="CM113" s="15" t="s">
        <v>30</v>
      </c>
      <c r="CN113" s="15">
        <v>100</v>
      </c>
      <c r="CO113" s="15">
        <v>50</v>
      </c>
      <c r="CP113" s="15"/>
      <c r="CQ113" s="15"/>
      <c r="CR113" s="15"/>
      <c r="CS113" s="20"/>
      <c r="CT113" s="20"/>
      <c r="CU113" s="20"/>
      <c r="CV113" s="20"/>
      <c r="CW113" s="20"/>
    </row>
    <row r="114" spans="18:101" s="14" customFormat="1" ht="16.5" customHeight="1" x14ac:dyDescent="0.15">
      <c r="R114" s="18"/>
      <c r="S114" s="22"/>
      <c r="T114" s="20"/>
      <c r="U114" s="20"/>
      <c r="V114" s="20"/>
      <c r="W114" s="22"/>
      <c r="X114" s="22"/>
      <c r="Y114" s="20"/>
      <c r="Z114" s="20"/>
      <c r="AA114" s="20"/>
      <c r="AB114" s="22"/>
      <c r="AC114" s="20"/>
      <c r="AD114" s="20"/>
      <c r="AE114" s="20"/>
      <c r="AF114" s="22"/>
      <c r="AG114" s="20"/>
      <c r="AH114" s="20"/>
      <c r="AI114" s="20"/>
      <c r="AM114" s="20"/>
      <c r="AN114" s="22"/>
      <c r="AO114" s="20"/>
      <c r="AP114" s="20"/>
      <c r="AQ114" s="20"/>
      <c r="AR114" s="20"/>
      <c r="AS114" s="20"/>
      <c r="AT114" s="20"/>
      <c r="AW114" s="20"/>
      <c r="AX114" s="20"/>
      <c r="AY114" s="20"/>
      <c r="AZ114" s="20"/>
      <c r="BA114" s="132"/>
      <c r="BB114" s="132"/>
      <c r="BD114" s="29"/>
      <c r="BE114" s="29"/>
      <c r="BF114" s="29"/>
      <c r="BG114" s="23"/>
      <c r="BH114" s="23"/>
      <c r="BI114" s="23"/>
      <c r="BJ114" s="23"/>
      <c r="BK114" s="23"/>
      <c r="BL114" s="23"/>
      <c r="BM114" s="23"/>
      <c r="BN114" s="23"/>
      <c r="BO114" s="23"/>
      <c r="BP114" s="23"/>
      <c r="BQ114" s="23"/>
      <c r="BR114" s="23"/>
      <c r="BS114" s="24"/>
      <c r="BT114" s="24"/>
      <c r="BU114" s="24"/>
      <c r="BV114" s="24"/>
      <c r="BW114" s="25"/>
      <c r="BX114" s="25"/>
      <c r="BY114" s="25"/>
      <c r="BZ114" s="23"/>
      <c r="CA114" s="23"/>
      <c r="CB114" s="25"/>
      <c r="CC114" s="23"/>
      <c r="CD114" s="23"/>
      <c r="CI114" s="15"/>
      <c r="CJ114" s="16"/>
      <c r="CK114" s="15">
        <v>120</v>
      </c>
      <c r="CL114" s="15" t="s">
        <v>262</v>
      </c>
      <c r="CM114" s="15" t="s">
        <v>30</v>
      </c>
      <c r="CN114" s="15">
        <v>100</v>
      </c>
      <c r="CO114" s="15">
        <v>50</v>
      </c>
      <c r="CP114" s="15"/>
      <c r="CQ114" s="15"/>
      <c r="CR114" s="15"/>
      <c r="CS114" s="20"/>
      <c r="CT114" s="20"/>
      <c r="CU114" s="20"/>
      <c r="CV114" s="20"/>
      <c r="CW114" s="20"/>
    </row>
    <row r="115" spans="18:101" s="14" customFormat="1" ht="16.5" customHeight="1" x14ac:dyDescent="0.15">
      <c r="R115" s="18"/>
      <c r="S115" s="22"/>
      <c r="T115" s="20"/>
      <c r="U115" s="20"/>
      <c r="V115" s="20"/>
      <c r="W115" s="22"/>
      <c r="X115" s="22"/>
      <c r="Y115" s="20"/>
      <c r="Z115" s="20"/>
      <c r="AA115" s="20"/>
      <c r="AB115" s="22"/>
      <c r="AC115" s="20"/>
      <c r="AD115" s="20"/>
      <c r="AE115" s="20"/>
      <c r="AF115" s="22"/>
      <c r="AG115" s="20"/>
      <c r="AH115" s="20"/>
      <c r="AI115" s="20"/>
      <c r="AM115" s="20"/>
      <c r="AN115" s="22"/>
      <c r="AO115" s="20"/>
      <c r="AP115" s="20"/>
      <c r="AQ115" s="20"/>
      <c r="AR115" s="20"/>
      <c r="AS115" s="20"/>
      <c r="AT115" s="20"/>
      <c r="AW115" s="20"/>
      <c r="AX115" s="20"/>
      <c r="AY115" s="20"/>
      <c r="AZ115" s="20"/>
      <c r="BA115" s="28"/>
      <c r="BB115" s="28"/>
      <c r="BD115" s="29"/>
      <c r="BE115" s="29"/>
      <c r="BF115" s="29"/>
      <c r="BG115" s="23"/>
      <c r="BH115" s="23"/>
      <c r="BI115" s="23"/>
      <c r="BJ115" s="23"/>
      <c r="BK115" s="23"/>
      <c r="BL115" s="23"/>
      <c r="BM115" s="23"/>
      <c r="BN115" s="23"/>
      <c r="BO115" s="23"/>
      <c r="BP115" s="23"/>
      <c r="BQ115" s="23"/>
      <c r="BR115" s="23"/>
      <c r="BS115" s="24"/>
      <c r="BT115" s="24"/>
      <c r="BU115" s="24"/>
      <c r="BV115" s="24"/>
      <c r="BW115" s="25"/>
      <c r="BX115" s="25"/>
      <c r="BY115" s="25"/>
      <c r="BZ115" s="23"/>
      <c r="CA115" s="23"/>
      <c r="CB115" s="25"/>
      <c r="CC115" s="23"/>
      <c r="CD115" s="23"/>
      <c r="CI115" s="15"/>
      <c r="CJ115" s="16"/>
      <c r="CK115" s="15">
        <v>122</v>
      </c>
      <c r="CL115" s="15" t="s">
        <v>263</v>
      </c>
      <c r="CM115" s="15" t="s">
        <v>30</v>
      </c>
      <c r="CN115" s="15">
        <v>300</v>
      </c>
      <c r="CO115" s="15">
        <v>150</v>
      </c>
      <c r="CP115" s="15"/>
      <c r="CQ115" s="15"/>
      <c r="CR115" s="15"/>
      <c r="CS115" s="20"/>
      <c r="CT115" s="20"/>
      <c r="CU115" s="20"/>
      <c r="CV115" s="20"/>
      <c r="CW115" s="20"/>
    </row>
    <row r="116" spans="18:101" s="14" customFormat="1" ht="16.5" customHeight="1" x14ac:dyDescent="0.15">
      <c r="R116" s="18"/>
      <c r="S116" s="22"/>
      <c r="T116" s="20"/>
      <c r="U116" s="20"/>
      <c r="V116" s="20"/>
      <c r="W116" s="22"/>
      <c r="X116" s="22"/>
      <c r="Y116" s="20"/>
      <c r="Z116" s="20"/>
      <c r="AA116" s="20"/>
      <c r="AB116" s="22"/>
      <c r="AC116" s="20"/>
      <c r="AD116" s="20"/>
      <c r="AE116" s="20"/>
      <c r="AF116" s="22"/>
      <c r="AG116" s="20"/>
      <c r="AH116" s="20"/>
      <c r="AI116" s="20"/>
      <c r="AM116" s="20"/>
      <c r="AN116" s="22"/>
      <c r="AO116" s="20"/>
      <c r="AP116" s="20"/>
      <c r="AQ116" s="20"/>
      <c r="AR116" s="20"/>
      <c r="AS116" s="20"/>
      <c r="AT116" s="20"/>
      <c r="AW116" s="20"/>
      <c r="AX116" s="20"/>
      <c r="AY116" s="20"/>
      <c r="AZ116" s="20"/>
      <c r="BA116" s="28"/>
      <c r="BB116" s="28"/>
      <c r="BD116" s="29"/>
      <c r="BE116" s="29"/>
      <c r="BF116" s="29"/>
      <c r="BG116" s="23"/>
      <c r="BH116" s="23"/>
      <c r="BI116" s="23"/>
      <c r="BJ116" s="23"/>
      <c r="BK116" s="23"/>
      <c r="BL116" s="23"/>
      <c r="BM116" s="23"/>
      <c r="BN116" s="23"/>
      <c r="BO116" s="23"/>
      <c r="BP116" s="23"/>
      <c r="BQ116" s="23"/>
      <c r="BR116" s="23"/>
      <c r="BS116" s="24"/>
      <c r="BT116" s="24"/>
      <c r="BU116" s="24"/>
      <c r="BV116" s="24"/>
      <c r="BW116" s="25"/>
      <c r="BX116" s="25"/>
      <c r="BY116" s="25"/>
      <c r="BZ116" s="23"/>
      <c r="CA116" s="23"/>
      <c r="CB116" s="25"/>
      <c r="CC116" s="23"/>
      <c r="CD116" s="23"/>
      <c r="CI116" s="15"/>
      <c r="CJ116" s="16"/>
      <c r="CK116" s="15">
        <v>123</v>
      </c>
      <c r="CL116" s="15" t="s">
        <v>264</v>
      </c>
      <c r="CM116" s="15" t="s">
        <v>30</v>
      </c>
      <c r="CN116" s="15">
        <v>300</v>
      </c>
      <c r="CO116" s="15">
        <v>150</v>
      </c>
      <c r="CP116" s="15"/>
      <c r="CQ116" s="15"/>
      <c r="CR116" s="15"/>
      <c r="CS116" s="20"/>
      <c r="CT116" s="20"/>
      <c r="CU116" s="20"/>
      <c r="CV116" s="20"/>
      <c r="CW116" s="20"/>
    </row>
    <row r="117" spans="18:101" s="14" customFormat="1" ht="16.5" customHeight="1" x14ac:dyDescent="0.15">
      <c r="R117" s="18"/>
      <c r="S117" s="22"/>
      <c r="T117" s="20"/>
      <c r="U117" s="20"/>
      <c r="V117" s="20"/>
      <c r="W117" s="22"/>
      <c r="X117" s="22"/>
      <c r="Y117" s="20"/>
      <c r="Z117" s="20"/>
      <c r="AA117" s="20"/>
      <c r="AB117" s="22"/>
      <c r="AC117" s="20"/>
      <c r="AD117" s="20"/>
      <c r="AE117" s="20"/>
      <c r="AF117" s="22"/>
      <c r="AG117" s="20"/>
      <c r="AH117" s="20"/>
      <c r="AI117" s="20"/>
      <c r="AM117" s="20"/>
      <c r="AN117" s="22"/>
      <c r="AO117" s="20"/>
      <c r="AP117" s="20"/>
      <c r="AQ117" s="20"/>
      <c r="AR117" s="20"/>
      <c r="AS117" s="20"/>
      <c r="AT117" s="20"/>
      <c r="AW117" s="20"/>
      <c r="AX117" s="20"/>
      <c r="AY117" s="20"/>
      <c r="AZ117" s="20"/>
      <c r="BA117" s="28"/>
      <c r="BB117" s="28"/>
      <c r="BD117" s="29"/>
      <c r="BE117" s="29"/>
      <c r="BF117" s="29"/>
      <c r="BG117" s="23"/>
      <c r="BH117" s="23"/>
      <c r="BI117" s="23"/>
      <c r="BJ117" s="23"/>
      <c r="BK117" s="23"/>
      <c r="BL117" s="23"/>
      <c r="BM117" s="23"/>
      <c r="BN117" s="23"/>
      <c r="BO117" s="23"/>
      <c r="BP117" s="23"/>
      <c r="BQ117" s="23"/>
      <c r="BR117" s="23"/>
      <c r="BS117" s="24"/>
      <c r="BT117" s="24"/>
      <c r="BU117" s="24"/>
      <c r="BV117" s="24"/>
      <c r="BW117" s="25"/>
      <c r="BX117" s="25"/>
      <c r="BY117" s="25"/>
      <c r="BZ117" s="23"/>
      <c r="CA117" s="23"/>
      <c r="CB117" s="25"/>
      <c r="CC117" s="23"/>
      <c r="CD117" s="23"/>
      <c r="CI117" s="15"/>
      <c r="CJ117" s="16"/>
      <c r="CL117" s="15"/>
      <c r="CM117" s="15"/>
      <c r="CN117" s="15"/>
      <c r="CO117" s="15"/>
      <c r="CP117" s="15"/>
      <c r="CQ117" s="15"/>
      <c r="CR117" s="15"/>
      <c r="CS117" s="20"/>
      <c r="CT117" s="20"/>
      <c r="CU117" s="20"/>
      <c r="CV117" s="20"/>
      <c r="CW117" s="20"/>
    </row>
    <row r="118" spans="18:101" s="14" customFormat="1" ht="16.5" customHeight="1" x14ac:dyDescent="0.15">
      <c r="R118" s="18"/>
      <c r="S118" s="22"/>
      <c r="T118" s="20"/>
      <c r="U118" s="20"/>
      <c r="V118" s="20"/>
      <c r="W118" s="22"/>
      <c r="X118" s="22"/>
      <c r="Y118" s="20"/>
      <c r="Z118" s="20"/>
      <c r="AA118" s="20"/>
      <c r="AB118" s="22"/>
      <c r="AC118" s="20"/>
      <c r="AD118" s="20"/>
      <c r="AE118" s="20"/>
      <c r="AF118" s="22"/>
      <c r="AG118" s="20"/>
      <c r="AH118" s="20"/>
      <c r="AI118" s="20"/>
      <c r="AM118" s="20"/>
      <c r="AN118" s="22"/>
      <c r="AO118" s="20"/>
      <c r="AP118" s="20"/>
      <c r="AQ118" s="20"/>
      <c r="AR118" s="20"/>
      <c r="AS118" s="20"/>
      <c r="AT118" s="20"/>
      <c r="AU118" s="20"/>
      <c r="AV118" s="20"/>
      <c r="AW118" s="20"/>
      <c r="AX118" s="20"/>
      <c r="AY118" s="20"/>
      <c r="AZ118" s="20"/>
      <c r="BA118" s="28"/>
      <c r="BB118" s="28"/>
      <c r="BD118" s="29"/>
      <c r="BE118" s="29"/>
      <c r="BF118" s="29"/>
      <c r="BG118" s="23"/>
      <c r="BH118" s="23"/>
      <c r="BI118" s="23"/>
      <c r="BJ118" s="23"/>
      <c r="BK118" s="23"/>
      <c r="BL118" s="23"/>
      <c r="BM118" s="23"/>
      <c r="BN118" s="23"/>
      <c r="BO118" s="23"/>
      <c r="BP118" s="23"/>
      <c r="BQ118" s="23"/>
      <c r="BR118" s="23"/>
      <c r="BS118" s="24"/>
      <c r="BT118" s="24"/>
      <c r="BU118" s="24"/>
      <c r="BV118" s="24"/>
      <c r="BW118" s="25"/>
      <c r="BX118" s="25"/>
      <c r="BY118" s="25"/>
      <c r="BZ118" s="23"/>
      <c r="CA118" s="23"/>
      <c r="CB118" s="25"/>
      <c r="CC118" s="23"/>
      <c r="CD118" s="23"/>
      <c r="CI118" s="15"/>
      <c r="CJ118" s="16"/>
      <c r="CL118" s="15"/>
      <c r="CM118" s="15"/>
      <c r="CN118" s="15"/>
      <c r="CO118" s="15"/>
      <c r="CP118" s="15"/>
      <c r="CQ118" s="15"/>
      <c r="CR118" s="15"/>
      <c r="CS118" s="20"/>
      <c r="CT118" s="20"/>
      <c r="CU118" s="20"/>
      <c r="CV118" s="20"/>
      <c r="CW118" s="20"/>
    </row>
    <row r="119" spans="18:101" s="14" customFormat="1" ht="16.5" customHeight="1" x14ac:dyDescent="0.15">
      <c r="R119" s="18"/>
      <c r="S119" s="22"/>
      <c r="T119" s="20"/>
      <c r="U119" s="20"/>
      <c r="V119" s="20"/>
      <c r="W119" s="22"/>
      <c r="X119" s="22"/>
      <c r="Y119" s="20"/>
      <c r="Z119" s="20"/>
      <c r="AA119" s="20"/>
      <c r="AB119" s="22"/>
      <c r="AC119" s="20"/>
      <c r="AD119" s="20"/>
      <c r="AE119" s="20"/>
      <c r="AF119" s="22"/>
      <c r="AG119" s="20"/>
      <c r="AH119" s="20"/>
      <c r="AI119" s="20"/>
      <c r="AM119" s="20"/>
      <c r="AN119" s="22"/>
      <c r="AO119" s="20"/>
      <c r="AP119" s="20"/>
      <c r="AQ119" s="20"/>
      <c r="AR119" s="20"/>
      <c r="AS119" s="20"/>
      <c r="AT119" s="20"/>
      <c r="AU119" s="20"/>
      <c r="AV119" s="20"/>
      <c r="AW119" s="20"/>
      <c r="AX119" s="20"/>
      <c r="AY119" s="20"/>
      <c r="AZ119" s="20"/>
      <c r="BA119" s="28"/>
      <c r="BB119" s="28"/>
      <c r="BD119" s="29"/>
      <c r="BE119" s="29"/>
      <c r="BF119" s="29"/>
      <c r="BG119" s="23"/>
      <c r="BH119" s="23"/>
      <c r="BI119" s="23"/>
      <c r="BJ119" s="23"/>
      <c r="BK119" s="23"/>
      <c r="BL119" s="23"/>
      <c r="BM119" s="23"/>
      <c r="BN119" s="23"/>
      <c r="BO119" s="23"/>
      <c r="BP119" s="23"/>
      <c r="BQ119" s="23"/>
      <c r="BR119" s="23"/>
      <c r="BS119" s="24"/>
      <c r="BT119" s="24"/>
      <c r="BU119" s="24"/>
      <c r="BV119" s="24"/>
      <c r="BW119" s="25"/>
      <c r="BX119" s="25"/>
      <c r="BY119" s="25"/>
      <c r="BZ119" s="23"/>
      <c r="CA119" s="23"/>
      <c r="CB119" s="25"/>
      <c r="CC119" s="23"/>
      <c r="CD119" s="23"/>
      <c r="CI119" s="15"/>
      <c r="CJ119" s="16"/>
      <c r="CL119" s="15"/>
      <c r="CM119" s="15"/>
      <c r="CN119" s="15"/>
      <c r="CO119" s="15"/>
      <c r="CP119" s="15"/>
      <c r="CQ119" s="15"/>
      <c r="CR119" s="15"/>
      <c r="CS119" s="20"/>
      <c r="CT119" s="20"/>
      <c r="CU119" s="20"/>
      <c r="CV119" s="20"/>
      <c r="CW119" s="20"/>
    </row>
    <row r="120" spans="18:101" s="14" customFormat="1" ht="16.5" customHeight="1" x14ac:dyDescent="0.15">
      <c r="R120" s="18"/>
      <c r="S120" s="22"/>
      <c r="T120" s="20"/>
      <c r="U120" s="20"/>
      <c r="V120" s="20"/>
      <c r="W120" s="22"/>
      <c r="X120" s="22"/>
      <c r="Y120" s="20"/>
      <c r="Z120" s="20"/>
      <c r="AA120" s="20"/>
      <c r="AB120" s="22"/>
      <c r="AC120" s="20"/>
      <c r="AD120" s="20"/>
      <c r="AE120" s="20"/>
      <c r="AF120" s="22"/>
      <c r="AG120" s="20"/>
      <c r="AH120" s="20"/>
      <c r="AI120" s="20"/>
      <c r="AM120" s="20"/>
      <c r="AN120" s="22"/>
      <c r="AO120" s="20"/>
      <c r="AP120" s="20"/>
      <c r="AQ120" s="20"/>
      <c r="AR120" s="20"/>
      <c r="AS120" s="20"/>
      <c r="AT120" s="20"/>
      <c r="AU120" s="20"/>
      <c r="AV120" s="20"/>
      <c r="AW120" s="20"/>
      <c r="AX120" s="20"/>
      <c r="AY120" s="20"/>
      <c r="AZ120" s="20"/>
      <c r="BA120" s="28"/>
      <c r="BB120" s="28"/>
      <c r="BD120" s="29"/>
      <c r="BE120" s="29"/>
      <c r="BF120" s="29"/>
      <c r="BG120" s="23"/>
      <c r="BH120" s="23"/>
      <c r="BI120" s="23"/>
      <c r="BJ120" s="23"/>
      <c r="BK120" s="23"/>
      <c r="BL120" s="23"/>
      <c r="BM120" s="23"/>
      <c r="BN120" s="23"/>
      <c r="BO120" s="23"/>
      <c r="BP120" s="23"/>
      <c r="BQ120" s="23"/>
      <c r="BR120" s="23"/>
      <c r="BS120" s="24"/>
      <c r="BT120" s="24"/>
      <c r="BU120" s="24"/>
      <c r="BV120" s="24"/>
      <c r="BW120" s="25"/>
      <c r="BX120" s="25"/>
      <c r="BY120" s="25"/>
      <c r="BZ120" s="23"/>
      <c r="CA120" s="23"/>
      <c r="CB120" s="25"/>
      <c r="CC120" s="23"/>
      <c r="CD120" s="23"/>
      <c r="CI120" s="15"/>
      <c r="CJ120" s="16"/>
      <c r="CL120" s="15"/>
      <c r="CM120" s="15"/>
      <c r="CN120" s="15"/>
      <c r="CO120" s="15"/>
      <c r="CP120" s="15"/>
      <c r="CQ120" s="15"/>
      <c r="CR120" s="15"/>
      <c r="CS120" s="20"/>
      <c r="CT120" s="20"/>
      <c r="CU120" s="20"/>
      <c r="CV120" s="20"/>
      <c r="CW120" s="20"/>
    </row>
    <row r="121" spans="18:101" s="14" customFormat="1" ht="16.5" customHeight="1" x14ac:dyDescent="0.15">
      <c r="R121" s="18"/>
      <c r="S121" s="22"/>
      <c r="T121" s="20"/>
      <c r="U121" s="20"/>
      <c r="V121" s="20"/>
      <c r="W121" s="22"/>
      <c r="X121" s="22"/>
      <c r="Y121" s="20"/>
      <c r="Z121" s="20"/>
      <c r="AA121" s="20"/>
      <c r="AB121" s="22"/>
      <c r="AC121" s="20"/>
      <c r="AD121" s="20"/>
      <c r="AE121" s="20"/>
      <c r="AF121" s="22"/>
      <c r="AG121" s="20"/>
      <c r="AH121" s="20"/>
      <c r="AI121" s="20"/>
      <c r="AJ121" s="22"/>
      <c r="AK121" s="20"/>
      <c r="AL121" s="20"/>
      <c r="AM121" s="20"/>
      <c r="AN121" s="22"/>
      <c r="AO121" s="20"/>
      <c r="AP121" s="20"/>
      <c r="AQ121" s="20"/>
      <c r="AR121" s="20"/>
      <c r="AS121" s="20"/>
      <c r="AT121" s="20"/>
      <c r="AU121" s="20"/>
      <c r="AV121" s="20"/>
      <c r="AW121" s="20"/>
      <c r="AX121" s="20"/>
      <c r="AY121" s="20"/>
      <c r="AZ121" s="20"/>
      <c r="BA121" s="28"/>
      <c r="BB121" s="28"/>
      <c r="BD121" s="29"/>
      <c r="BE121" s="29"/>
      <c r="BF121" s="29"/>
      <c r="BG121" s="23"/>
      <c r="BH121" s="23"/>
      <c r="BI121" s="23"/>
      <c r="BJ121" s="23"/>
      <c r="BK121" s="23"/>
      <c r="BL121" s="23"/>
      <c r="BM121" s="23"/>
      <c r="BN121" s="23"/>
      <c r="BO121" s="23"/>
      <c r="BP121" s="23"/>
      <c r="BQ121" s="23"/>
      <c r="BR121" s="23"/>
      <c r="BS121" s="24"/>
      <c r="BT121" s="24"/>
      <c r="BU121" s="24"/>
      <c r="BV121" s="24"/>
      <c r="BW121" s="25"/>
      <c r="BX121" s="25"/>
      <c r="BY121" s="25"/>
      <c r="BZ121" s="23"/>
      <c r="CA121" s="23"/>
      <c r="CB121" s="25"/>
      <c r="CC121" s="23"/>
      <c r="CD121" s="23"/>
      <c r="CI121" s="15"/>
      <c r="CJ121" s="16"/>
      <c r="CL121" s="15"/>
      <c r="CM121" s="15"/>
      <c r="CN121" s="15"/>
      <c r="CO121" s="15"/>
      <c r="CP121" s="15"/>
      <c r="CQ121" s="15"/>
      <c r="CR121" s="15"/>
      <c r="CS121" s="20"/>
      <c r="CT121" s="20"/>
      <c r="CU121" s="20"/>
      <c r="CV121" s="20"/>
      <c r="CW121" s="20"/>
    </row>
    <row r="122" spans="18:101" s="14" customFormat="1" ht="16.5" customHeight="1" x14ac:dyDescent="0.15">
      <c r="R122" s="18"/>
      <c r="S122" s="22"/>
      <c r="T122" s="20"/>
      <c r="U122" s="20"/>
      <c r="V122" s="20"/>
      <c r="W122" s="22"/>
      <c r="X122" s="22"/>
      <c r="Y122" s="20"/>
      <c r="Z122" s="20"/>
      <c r="AA122" s="20"/>
      <c r="AB122" s="22"/>
      <c r="AC122" s="20"/>
      <c r="AD122" s="20"/>
      <c r="AE122" s="20"/>
      <c r="AF122" s="22"/>
      <c r="AG122" s="20"/>
      <c r="AH122" s="20"/>
      <c r="AI122" s="20"/>
      <c r="AJ122" s="22"/>
      <c r="AK122" s="20"/>
      <c r="AL122" s="20"/>
      <c r="AM122" s="20"/>
      <c r="AN122" s="22"/>
      <c r="AO122" s="20"/>
      <c r="AP122" s="20"/>
      <c r="AQ122" s="20"/>
      <c r="AR122" s="20"/>
      <c r="AS122" s="20"/>
      <c r="AT122" s="20"/>
      <c r="AU122" s="20"/>
      <c r="AV122" s="20"/>
      <c r="AW122" s="20"/>
      <c r="AX122" s="20"/>
      <c r="AY122" s="20"/>
      <c r="AZ122" s="20"/>
      <c r="BA122" s="28"/>
      <c r="BB122" s="28"/>
      <c r="BD122" s="29"/>
      <c r="BE122" s="29"/>
      <c r="BF122" s="29"/>
      <c r="BG122" s="23"/>
      <c r="BH122" s="23"/>
      <c r="BI122" s="23"/>
      <c r="BJ122" s="23"/>
      <c r="BK122" s="23"/>
      <c r="BL122" s="23"/>
      <c r="BM122" s="23"/>
      <c r="BN122" s="23"/>
      <c r="BO122" s="23"/>
      <c r="BP122" s="23"/>
      <c r="BQ122" s="23"/>
      <c r="BR122" s="23"/>
      <c r="BS122" s="24"/>
      <c r="BT122" s="24"/>
      <c r="BU122" s="24"/>
      <c r="BV122" s="24"/>
      <c r="BW122" s="25"/>
      <c r="BX122" s="25"/>
      <c r="BY122" s="25"/>
      <c r="BZ122" s="23"/>
      <c r="CA122" s="23"/>
      <c r="CB122" s="25"/>
      <c r="CC122" s="23"/>
      <c r="CD122" s="23"/>
      <c r="CI122" s="15"/>
      <c r="CJ122" s="16"/>
      <c r="CL122" s="15"/>
      <c r="CM122" s="15"/>
      <c r="CN122" s="15"/>
      <c r="CO122" s="15"/>
      <c r="CP122" s="15"/>
      <c r="CQ122" s="15"/>
      <c r="CR122" s="15"/>
      <c r="CS122" s="20"/>
      <c r="CT122" s="20"/>
      <c r="CU122" s="20"/>
      <c r="CV122" s="20"/>
      <c r="CW122" s="20"/>
    </row>
    <row r="123" spans="18:101" s="14" customFormat="1" ht="16.5" customHeight="1" x14ac:dyDescent="0.15">
      <c r="R123" s="18"/>
      <c r="S123" s="22"/>
      <c r="T123" s="20"/>
      <c r="U123" s="20"/>
      <c r="V123" s="20"/>
      <c r="W123" s="22"/>
      <c r="X123" s="22"/>
      <c r="Y123" s="20"/>
      <c r="Z123" s="20"/>
      <c r="AA123" s="20"/>
      <c r="AB123" s="22"/>
      <c r="AC123" s="20"/>
      <c r="AD123" s="20"/>
      <c r="AE123" s="20"/>
      <c r="AF123" s="22"/>
      <c r="AG123" s="20"/>
      <c r="AH123" s="20"/>
      <c r="AI123" s="20"/>
      <c r="AJ123" s="22"/>
      <c r="AK123" s="20"/>
      <c r="AL123" s="20"/>
      <c r="AM123" s="20"/>
      <c r="AN123" s="22"/>
      <c r="AO123" s="20"/>
      <c r="AP123" s="20"/>
      <c r="AQ123" s="20"/>
      <c r="AR123" s="20"/>
      <c r="AS123" s="20"/>
      <c r="AT123" s="20"/>
      <c r="AU123" s="20"/>
      <c r="AV123" s="20"/>
      <c r="AW123" s="20"/>
      <c r="AX123" s="20"/>
      <c r="AY123" s="20"/>
      <c r="AZ123" s="20"/>
      <c r="BA123" s="28"/>
      <c r="BB123" s="28"/>
      <c r="BD123" s="29"/>
      <c r="BE123" s="29"/>
      <c r="BF123" s="29"/>
      <c r="BG123" s="23"/>
      <c r="BH123" s="23"/>
      <c r="BI123" s="23"/>
      <c r="BJ123" s="23"/>
      <c r="BK123" s="23"/>
      <c r="BL123" s="23"/>
      <c r="BM123" s="23"/>
      <c r="BN123" s="23"/>
      <c r="BO123" s="23"/>
      <c r="BP123" s="23"/>
      <c r="BQ123" s="23"/>
      <c r="BR123" s="23"/>
      <c r="BS123" s="24"/>
      <c r="BT123" s="24"/>
      <c r="BU123" s="24"/>
      <c r="BV123" s="24"/>
      <c r="BW123" s="25"/>
      <c r="BX123" s="25"/>
      <c r="BY123" s="25"/>
      <c r="BZ123" s="23"/>
      <c r="CA123" s="23"/>
      <c r="CB123" s="25"/>
      <c r="CC123" s="23"/>
      <c r="CD123" s="23"/>
      <c r="CI123" s="15"/>
      <c r="CJ123" s="16"/>
      <c r="CL123" s="15"/>
      <c r="CM123" s="15"/>
      <c r="CN123" s="15"/>
      <c r="CO123" s="15"/>
      <c r="CP123" s="15"/>
      <c r="CQ123" s="15"/>
      <c r="CR123" s="15"/>
      <c r="CS123" s="20"/>
      <c r="CT123" s="20"/>
      <c r="CU123" s="20"/>
      <c r="CV123" s="20"/>
      <c r="CW123" s="20"/>
    </row>
    <row r="124" spans="18:101" s="14" customFormat="1" ht="16.5" customHeight="1" x14ac:dyDescent="0.15">
      <c r="R124" s="18"/>
      <c r="S124" s="22"/>
      <c r="T124" s="20"/>
      <c r="U124" s="20"/>
      <c r="V124" s="20"/>
      <c r="W124" s="22"/>
      <c r="X124" s="22"/>
      <c r="Y124" s="20"/>
      <c r="Z124" s="20"/>
      <c r="AA124" s="20"/>
      <c r="AB124" s="22"/>
      <c r="AC124" s="20"/>
      <c r="AD124" s="20"/>
      <c r="AE124" s="20"/>
      <c r="AF124" s="22"/>
      <c r="AG124" s="20"/>
      <c r="AH124" s="20"/>
      <c r="AI124" s="20"/>
      <c r="AJ124" s="22"/>
      <c r="AK124" s="20"/>
      <c r="AL124" s="20"/>
      <c r="AM124" s="20"/>
      <c r="AN124" s="22"/>
      <c r="AO124" s="20"/>
      <c r="AP124" s="20"/>
      <c r="AQ124" s="20"/>
      <c r="AR124" s="20"/>
      <c r="AS124" s="20"/>
      <c r="AT124" s="20"/>
      <c r="AU124" s="20"/>
      <c r="AV124" s="20"/>
      <c r="AW124" s="20"/>
      <c r="AX124" s="20"/>
      <c r="AY124" s="20"/>
      <c r="AZ124" s="20"/>
      <c r="BA124" s="28"/>
      <c r="BB124" s="28"/>
      <c r="BD124" s="29"/>
      <c r="BE124" s="29"/>
      <c r="BF124" s="29"/>
      <c r="BG124" s="23"/>
      <c r="BH124" s="23"/>
      <c r="BI124" s="23"/>
      <c r="BJ124" s="23"/>
      <c r="BK124" s="23"/>
      <c r="BL124" s="23"/>
      <c r="BM124" s="23"/>
      <c r="BN124" s="23"/>
      <c r="BO124" s="23"/>
      <c r="BP124" s="23"/>
      <c r="BQ124" s="23"/>
      <c r="BR124" s="23"/>
      <c r="BS124" s="24"/>
      <c r="BT124" s="24"/>
      <c r="BU124" s="24"/>
      <c r="BV124" s="24"/>
      <c r="BW124" s="25"/>
      <c r="BX124" s="25"/>
      <c r="BY124" s="25"/>
      <c r="BZ124" s="23"/>
      <c r="CA124" s="23"/>
      <c r="CB124" s="25"/>
      <c r="CC124" s="23"/>
      <c r="CD124" s="23"/>
      <c r="CI124" s="15"/>
      <c r="CJ124" s="16"/>
      <c r="CL124" s="15"/>
      <c r="CM124" s="15"/>
      <c r="CN124" s="15"/>
      <c r="CO124" s="15"/>
      <c r="CP124" s="15"/>
      <c r="CQ124" s="15"/>
      <c r="CR124" s="15"/>
      <c r="CS124" s="20"/>
      <c r="CT124" s="20"/>
      <c r="CU124" s="20"/>
      <c r="CV124" s="20"/>
      <c r="CW124" s="20"/>
    </row>
    <row r="125" spans="18:101" s="14" customFormat="1" ht="16.5" customHeight="1" x14ac:dyDescent="0.15">
      <c r="R125" s="18"/>
      <c r="S125" s="22"/>
      <c r="T125" s="20"/>
      <c r="U125" s="20"/>
      <c r="V125" s="20"/>
      <c r="W125" s="22"/>
      <c r="X125" s="22"/>
      <c r="Y125" s="20"/>
      <c r="Z125" s="20"/>
      <c r="AA125" s="20"/>
      <c r="AB125" s="22"/>
      <c r="AC125" s="20"/>
      <c r="AD125" s="20"/>
      <c r="AE125" s="20"/>
      <c r="AF125" s="22"/>
      <c r="AG125" s="20"/>
      <c r="AH125" s="20"/>
      <c r="AI125" s="20"/>
      <c r="AJ125" s="22"/>
      <c r="AK125" s="20"/>
      <c r="AL125" s="20"/>
      <c r="AM125" s="20"/>
      <c r="AN125" s="22"/>
      <c r="AO125" s="20"/>
      <c r="AP125" s="20"/>
      <c r="AQ125" s="20"/>
      <c r="AR125" s="20"/>
      <c r="AS125" s="20"/>
      <c r="AT125" s="20"/>
      <c r="AU125" s="20"/>
      <c r="AV125" s="20"/>
      <c r="AW125" s="20"/>
      <c r="AX125" s="20"/>
      <c r="AY125" s="20"/>
      <c r="AZ125" s="20"/>
      <c r="BA125" s="28"/>
      <c r="BB125" s="28"/>
      <c r="BD125" s="29"/>
      <c r="BE125" s="29"/>
      <c r="BF125" s="29"/>
      <c r="BG125" s="23"/>
      <c r="BH125" s="23"/>
      <c r="BI125" s="23"/>
      <c r="BJ125" s="23"/>
      <c r="BK125" s="23"/>
      <c r="BL125" s="23"/>
      <c r="BM125" s="23"/>
      <c r="BN125" s="23"/>
      <c r="BO125" s="23"/>
      <c r="BP125" s="23"/>
      <c r="BQ125" s="23"/>
      <c r="BR125" s="23"/>
      <c r="BS125" s="24"/>
      <c r="BT125" s="24"/>
      <c r="BU125" s="24"/>
      <c r="BV125" s="24"/>
      <c r="BW125" s="25"/>
      <c r="BX125" s="25"/>
      <c r="BY125" s="25"/>
      <c r="BZ125" s="23"/>
      <c r="CA125" s="23"/>
      <c r="CB125" s="25"/>
      <c r="CC125" s="23"/>
      <c r="CD125" s="23"/>
      <c r="CI125" s="15"/>
      <c r="CJ125" s="16"/>
      <c r="CL125" s="15"/>
      <c r="CM125" s="15"/>
      <c r="CN125" s="15"/>
      <c r="CO125" s="15"/>
      <c r="CP125" s="15"/>
      <c r="CQ125" s="15"/>
      <c r="CR125" s="15"/>
      <c r="CS125" s="20"/>
      <c r="CT125" s="20"/>
      <c r="CU125" s="20"/>
      <c r="CV125" s="20"/>
      <c r="CW125" s="20"/>
    </row>
    <row r="126" spans="18:101" s="14" customFormat="1" ht="16.5" customHeight="1" x14ac:dyDescent="0.15">
      <c r="R126" s="18"/>
      <c r="S126" s="22"/>
      <c r="T126" s="20"/>
      <c r="U126" s="20"/>
      <c r="V126" s="20"/>
      <c r="W126" s="22"/>
      <c r="X126" s="22"/>
      <c r="Y126" s="20"/>
      <c r="Z126" s="20"/>
      <c r="AA126" s="20"/>
      <c r="AB126" s="22"/>
      <c r="AC126" s="20"/>
      <c r="AD126" s="20"/>
      <c r="AE126" s="20"/>
      <c r="AF126" s="22"/>
      <c r="AG126" s="20"/>
      <c r="AH126" s="20"/>
      <c r="AI126" s="20"/>
      <c r="AJ126" s="22"/>
      <c r="AK126" s="20"/>
      <c r="AL126" s="20"/>
      <c r="AM126" s="20"/>
      <c r="AN126" s="22"/>
      <c r="AO126" s="20"/>
      <c r="AP126" s="20"/>
      <c r="AQ126" s="20"/>
      <c r="AR126" s="20"/>
      <c r="AS126" s="20"/>
      <c r="AT126" s="20"/>
      <c r="AU126" s="20"/>
      <c r="AV126" s="20"/>
      <c r="AW126" s="20"/>
      <c r="AX126" s="20"/>
      <c r="AY126" s="20"/>
      <c r="AZ126" s="20"/>
      <c r="BA126" s="28"/>
      <c r="BB126" s="28"/>
      <c r="BD126" s="29"/>
      <c r="BE126" s="29"/>
      <c r="BF126" s="29"/>
      <c r="BG126" s="23"/>
      <c r="BH126" s="23"/>
      <c r="BI126" s="23"/>
      <c r="BJ126" s="23"/>
      <c r="BK126" s="23"/>
      <c r="BL126" s="23"/>
      <c r="BM126" s="23"/>
      <c r="BN126" s="23"/>
      <c r="BO126" s="23"/>
      <c r="BP126" s="23"/>
      <c r="BQ126" s="23"/>
      <c r="BR126" s="23"/>
      <c r="BS126" s="24"/>
      <c r="BT126" s="24"/>
      <c r="BU126" s="24"/>
      <c r="BV126" s="24"/>
      <c r="BW126" s="25"/>
      <c r="BX126" s="25"/>
      <c r="BY126" s="25"/>
      <c r="BZ126" s="23"/>
      <c r="CA126" s="23"/>
      <c r="CB126" s="25"/>
      <c r="CC126" s="23"/>
      <c r="CD126" s="23"/>
      <c r="CI126" s="15"/>
      <c r="CJ126" s="16"/>
      <c r="CL126" s="15"/>
      <c r="CM126" s="15"/>
      <c r="CN126" s="15"/>
      <c r="CO126" s="15"/>
      <c r="CP126" s="15"/>
      <c r="CQ126" s="15"/>
      <c r="CR126" s="15"/>
      <c r="CS126" s="20"/>
      <c r="CT126" s="20"/>
      <c r="CU126" s="20"/>
      <c r="CV126" s="20"/>
      <c r="CW126" s="20"/>
    </row>
    <row r="127" spans="18:101" s="14" customFormat="1" ht="16.5" customHeight="1" x14ac:dyDescent="0.15">
      <c r="R127" s="18"/>
      <c r="S127" s="22"/>
      <c r="T127" s="20"/>
      <c r="U127" s="20"/>
      <c r="V127" s="20"/>
      <c r="W127" s="22"/>
      <c r="X127" s="22"/>
      <c r="Y127" s="20"/>
      <c r="Z127" s="20"/>
      <c r="AA127" s="20"/>
      <c r="AB127" s="22"/>
      <c r="AC127" s="20"/>
      <c r="AD127" s="20"/>
      <c r="AE127" s="20"/>
      <c r="AF127" s="22"/>
      <c r="AG127" s="20"/>
      <c r="AH127" s="20"/>
      <c r="AI127" s="20"/>
      <c r="AJ127" s="22"/>
      <c r="AK127" s="20"/>
      <c r="AL127" s="20"/>
      <c r="AM127" s="20"/>
      <c r="AN127" s="22"/>
      <c r="AO127" s="20"/>
      <c r="AP127" s="20"/>
      <c r="AQ127" s="20"/>
      <c r="AR127" s="20"/>
      <c r="AS127" s="20"/>
      <c r="AT127" s="20"/>
      <c r="AU127" s="20"/>
      <c r="AV127" s="20"/>
      <c r="AW127" s="20"/>
      <c r="AX127" s="20"/>
      <c r="AY127" s="20"/>
      <c r="AZ127" s="20"/>
      <c r="BA127" s="28"/>
      <c r="BB127" s="28"/>
      <c r="BD127" s="29"/>
      <c r="BE127" s="29"/>
      <c r="BF127" s="29"/>
      <c r="BG127" s="23"/>
      <c r="BH127" s="23"/>
      <c r="BI127" s="23"/>
      <c r="BJ127" s="23"/>
      <c r="BK127" s="23"/>
      <c r="BL127" s="23"/>
      <c r="BM127" s="23"/>
      <c r="BN127" s="23"/>
      <c r="BO127" s="23"/>
      <c r="BP127" s="23"/>
      <c r="BQ127" s="23"/>
      <c r="BR127" s="23"/>
      <c r="BS127" s="24"/>
      <c r="BT127" s="24"/>
      <c r="BU127" s="24"/>
      <c r="BV127" s="24"/>
      <c r="BW127" s="25"/>
      <c r="BX127" s="25"/>
      <c r="BY127" s="25"/>
      <c r="BZ127" s="23"/>
      <c r="CA127" s="23"/>
      <c r="CB127" s="25"/>
      <c r="CC127" s="23"/>
      <c r="CD127" s="23"/>
      <c r="CI127" s="15"/>
      <c r="CJ127" s="16"/>
      <c r="CL127" s="15"/>
      <c r="CM127" s="15"/>
      <c r="CN127" s="15"/>
      <c r="CO127" s="15"/>
      <c r="CP127" s="15"/>
      <c r="CQ127" s="15"/>
      <c r="CR127" s="15"/>
      <c r="CS127" s="20"/>
      <c r="CT127" s="20"/>
      <c r="CU127" s="20"/>
      <c r="CV127" s="20"/>
      <c r="CW127" s="20"/>
    </row>
    <row r="128" spans="18:101" s="14" customFormat="1" ht="16.5" customHeight="1" x14ac:dyDescent="0.15">
      <c r="R128" s="18"/>
      <c r="S128" s="22"/>
      <c r="T128" s="20"/>
      <c r="U128" s="20"/>
      <c r="V128" s="20"/>
      <c r="W128" s="22"/>
      <c r="X128" s="22"/>
      <c r="Y128" s="20"/>
      <c r="Z128" s="20"/>
      <c r="AA128" s="20"/>
      <c r="AB128" s="22"/>
      <c r="AC128" s="20"/>
      <c r="AD128" s="20"/>
      <c r="AE128" s="20"/>
      <c r="AF128" s="22"/>
      <c r="AG128" s="20"/>
      <c r="AH128" s="20"/>
      <c r="AI128" s="20"/>
      <c r="AJ128" s="22"/>
      <c r="AK128" s="20"/>
      <c r="AL128" s="20"/>
      <c r="AM128" s="20"/>
      <c r="AN128" s="22"/>
      <c r="AO128" s="20"/>
      <c r="AP128" s="20"/>
      <c r="AQ128" s="20"/>
      <c r="AR128" s="20"/>
      <c r="AS128" s="20"/>
      <c r="AT128" s="20"/>
      <c r="AU128" s="20"/>
      <c r="AV128" s="20"/>
      <c r="AW128" s="20"/>
      <c r="AX128" s="20"/>
      <c r="AY128" s="20"/>
      <c r="AZ128" s="20"/>
      <c r="BA128" s="28"/>
      <c r="BB128" s="28"/>
      <c r="BD128" s="29"/>
      <c r="BE128" s="29"/>
      <c r="BF128" s="29"/>
      <c r="BG128" s="23"/>
      <c r="BH128" s="23"/>
      <c r="BI128" s="23"/>
      <c r="BJ128" s="23"/>
      <c r="BK128" s="23"/>
      <c r="BL128" s="23"/>
      <c r="BM128" s="23"/>
      <c r="BN128" s="23"/>
      <c r="BO128" s="23"/>
      <c r="BP128" s="23"/>
      <c r="BQ128" s="23"/>
      <c r="BR128" s="23"/>
      <c r="BS128" s="24"/>
      <c r="BT128" s="24"/>
      <c r="BU128" s="24"/>
      <c r="BV128" s="24"/>
      <c r="BW128" s="25"/>
      <c r="BX128" s="25"/>
      <c r="BY128" s="25"/>
      <c r="BZ128" s="23"/>
      <c r="CA128" s="23"/>
      <c r="CB128" s="25"/>
      <c r="CC128" s="23"/>
      <c r="CD128" s="23"/>
      <c r="CI128" s="15"/>
      <c r="CJ128" s="16"/>
      <c r="CL128" s="15"/>
      <c r="CM128" s="15"/>
      <c r="CN128" s="15"/>
      <c r="CO128" s="15"/>
      <c r="CP128" s="15"/>
      <c r="CQ128" s="15"/>
      <c r="CR128" s="15"/>
      <c r="CS128" s="20"/>
      <c r="CT128" s="20"/>
      <c r="CU128" s="20"/>
      <c r="CV128" s="20"/>
      <c r="CW128" s="20"/>
    </row>
    <row r="129" spans="18:101" s="14" customFormat="1" ht="16.5" customHeight="1" x14ac:dyDescent="0.15">
      <c r="R129" s="18"/>
      <c r="S129" s="22"/>
      <c r="T129" s="20"/>
      <c r="U129" s="20"/>
      <c r="V129" s="20"/>
      <c r="W129" s="22"/>
      <c r="X129" s="22"/>
      <c r="Y129" s="20"/>
      <c r="Z129" s="20"/>
      <c r="AA129" s="20"/>
      <c r="AB129" s="22"/>
      <c r="AC129" s="20"/>
      <c r="AD129" s="20"/>
      <c r="AE129" s="20"/>
      <c r="AF129" s="22"/>
      <c r="AG129" s="20"/>
      <c r="AH129" s="20"/>
      <c r="AI129" s="20"/>
      <c r="AJ129" s="22"/>
      <c r="AK129" s="20"/>
      <c r="AL129" s="20"/>
      <c r="AM129" s="20"/>
      <c r="AN129" s="22"/>
      <c r="AO129" s="20"/>
      <c r="AP129" s="20"/>
      <c r="AQ129" s="20"/>
      <c r="AR129" s="20"/>
      <c r="AS129" s="20"/>
      <c r="AT129" s="20"/>
      <c r="AU129" s="20"/>
      <c r="AV129" s="20"/>
      <c r="AW129" s="20"/>
      <c r="AX129" s="20"/>
      <c r="AY129" s="20"/>
      <c r="AZ129" s="20"/>
      <c r="BA129" s="28"/>
      <c r="BB129" s="28"/>
      <c r="BD129" s="29"/>
      <c r="BE129" s="29"/>
      <c r="BF129" s="29"/>
      <c r="BG129" s="23"/>
      <c r="BH129" s="23"/>
      <c r="BI129" s="23"/>
      <c r="BJ129" s="23"/>
      <c r="BK129" s="23"/>
      <c r="BL129" s="23"/>
      <c r="BM129" s="23"/>
      <c r="BN129" s="23"/>
      <c r="BO129" s="23"/>
      <c r="BP129" s="23"/>
      <c r="BQ129" s="23"/>
      <c r="BR129" s="23"/>
      <c r="BS129" s="24"/>
      <c r="BT129" s="24"/>
      <c r="BU129" s="24"/>
      <c r="BV129" s="24"/>
      <c r="BW129" s="25"/>
      <c r="BX129" s="25"/>
      <c r="BY129" s="25"/>
      <c r="BZ129" s="23"/>
      <c r="CA129" s="23"/>
      <c r="CB129" s="25"/>
      <c r="CC129" s="23"/>
      <c r="CD129" s="23"/>
      <c r="CI129" s="15"/>
      <c r="CJ129" s="16"/>
      <c r="CL129" s="15"/>
      <c r="CM129" s="15"/>
      <c r="CN129" s="15"/>
      <c r="CO129" s="15"/>
      <c r="CP129" s="15"/>
      <c r="CQ129" s="15"/>
      <c r="CR129" s="15"/>
      <c r="CS129" s="20"/>
      <c r="CT129" s="20"/>
      <c r="CU129" s="20"/>
      <c r="CV129" s="20"/>
      <c r="CW129" s="20"/>
    </row>
    <row r="130" spans="18:101" s="14" customFormat="1" ht="16.5" customHeight="1" x14ac:dyDescent="0.15">
      <c r="R130" s="18"/>
      <c r="S130" s="22"/>
      <c r="T130" s="20"/>
      <c r="U130" s="20"/>
      <c r="V130" s="20"/>
      <c r="W130" s="22"/>
      <c r="X130" s="22"/>
      <c r="Y130" s="20"/>
      <c r="Z130" s="20"/>
      <c r="AA130" s="20"/>
      <c r="AB130" s="22"/>
      <c r="AC130" s="20"/>
      <c r="AD130" s="20"/>
      <c r="AE130" s="20"/>
      <c r="AF130" s="22"/>
      <c r="AG130" s="20"/>
      <c r="AH130" s="20"/>
      <c r="AI130" s="20"/>
      <c r="AJ130" s="22"/>
      <c r="AK130" s="20"/>
      <c r="AL130" s="20"/>
      <c r="AM130" s="20"/>
      <c r="AN130" s="22"/>
      <c r="AO130" s="20"/>
      <c r="AP130" s="20"/>
      <c r="AQ130" s="20"/>
      <c r="AR130" s="20"/>
      <c r="AS130" s="20"/>
      <c r="AT130" s="20"/>
      <c r="AU130" s="20"/>
      <c r="AV130" s="20"/>
      <c r="AW130" s="20"/>
      <c r="AX130" s="20"/>
      <c r="AY130" s="20"/>
      <c r="AZ130" s="20"/>
      <c r="BA130" s="28"/>
      <c r="BB130" s="28"/>
      <c r="BD130" s="29"/>
      <c r="BE130" s="29"/>
      <c r="BF130" s="29"/>
      <c r="BG130" s="23"/>
      <c r="BH130" s="23"/>
      <c r="BI130" s="23"/>
      <c r="BJ130" s="23"/>
      <c r="BK130" s="23"/>
      <c r="BL130" s="23"/>
      <c r="BM130" s="23"/>
      <c r="BN130" s="23"/>
      <c r="BO130" s="23"/>
      <c r="BP130" s="23"/>
      <c r="BQ130" s="23"/>
      <c r="BR130" s="23"/>
      <c r="BS130" s="24"/>
      <c r="BT130" s="24"/>
      <c r="BU130" s="24"/>
      <c r="BV130" s="24"/>
      <c r="BW130" s="25"/>
      <c r="BX130" s="25"/>
      <c r="BY130" s="25"/>
      <c r="BZ130" s="23"/>
      <c r="CA130" s="23"/>
      <c r="CB130" s="25"/>
      <c r="CC130" s="23"/>
      <c r="CD130" s="23"/>
      <c r="CI130" s="15"/>
      <c r="CJ130" s="16"/>
      <c r="CL130" s="15"/>
      <c r="CM130" s="15"/>
      <c r="CN130" s="15"/>
      <c r="CO130" s="15"/>
      <c r="CP130" s="15"/>
      <c r="CQ130" s="15"/>
      <c r="CR130" s="15"/>
      <c r="CS130" s="20"/>
      <c r="CT130" s="20"/>
      <c r="CU130" s="20"/>
      <c r="CV130" s="20"/>
      <c r="CW130" s="20"/>
    </row>
    <row r="131" spans="18:101" s="14" customFormat="1" ht="16.5" customHeight="1" x14ac:dyDescent="0.15">
      <c r="R131" s="18"/>
      <c r="S131" s="22"/>
      <c r="T131" s="20"/>
      <c r="U131" s="20"/>
      <c r="V131" s="20"/>
      <c r="W131" s="22"/>
      <c r="X131" s="22"/>
      <c r="Y131" s="20"/>
      <c r="Z131" s="20"/>
      <c r="AA131" s="20"/>
      <c r="AB131" s="22"/>
      <c r="AC131" s="20"/>
      <c r="AD131" s="20"/>
      <c r="AE131" s="20"/>
      <c r="AF131" s="22"/>
      <c r="AG131" s="20"/>
      <c r="AH131" s="20"/>
      <c r="AI131" s="20"/>
      <c r="AJ131" s="22"/>
      <c r="AK131" s="20"/>
      <c r="AL131" s="20"/>
      <c r="AM131" s="20"/>
      <c r="AN131" s="22"/>
      <c r="AO131" s="20"/>
      <c r="AP131" s="20"/>
      <c r="AQ131" s="20"/>
      <c r="AR131" s="20"/>
      <c r="AS131" s="20"/>
      <c r="AT131" s="20"/>
      <c r="AU131" s="20"/>
      <c r="AV131" s="20"/>
      <c r="AW131" s="20"/>
      <c r="AX131" s="20"/>
      <c r="AY131" s="20"/>
      <c r="AZ131" s="20"/>
      <c r="BA131" s="28"/>
      <c r="BB131" s="28"/>
      <c r="BD131" s="29"/>
      <c r="BE131" s="29"/>
      <c r="BF131" s="29"/>
      <c r="BG131" s="23"/>
      <c r="BH131" s="23"/>
      <c r="BI131" s="23"/>
      <c r="BJ131" s="23"/>
      <c r="BK131" s="23"/>
      <c r="BL131" s="23"/>
      <c r="BM131" s="23"/>
      <c r="BN131" s="23"/>
      <c r="BO131" s="23"/>
      <c r="BP131" s="23"/>
      <c r="BQ131" s="23"/>
      <c r="BR131" s="23"/>
      <c r="BS131" s="24"/>
      <c r="BT131" s="24"/>
      <c r="BU131" s="24"/>
      <c r="BV131" s="24"/>
      <c r="BW131" s="25"/>
      <c r="BX131" s="25"/>
      <c r="BY131" s="25"/>
      <c r="BZ131" s="23"/>
      <c r="CA131" s="23"/>
      <c r="CB131" s="25"/>
      <c r="CC131" s="23"/>
      <c r="CD131" s="23"/>
      <c r="CI131" s="15"/>
      <c r="CJ131" s="16"/>
      <c r="CL131" s="15"/>
      <c r="CM131" s="15"/>
      <c r="CN131" s="15"/>
      <c r="CO131" s="15"/>
      <c r="CP131" s="15"/>
      <c r="CQ131" s="15"/>
      <c r="CR131" s="15"/>
      <c r="CS131" s="20"/>
      <c r="CT131" s="20"/>
      <c r="CU131" s="20"/>
      <c r="CV131" s="20"/>
      <c r="CW131" s="20"/>
    </row>
    <row r="132" spans="18:101" s="14" customFormat="1" ht="16.5" customHeight="1" x14ac:dyDescent="0.15">
      <c r="R132" s="18"/>
      <c r="S132" s="22"/>
      <c r="T132" s="20"/>
      <c r="U132" s="20"/>
      <c r="V132" s="20"/>
      <c r="W132" s="22"/>
      <c r="X132" s="22"/>
      <c r="Y132" s="20"/>
      <c r="Z132" s="20"/>
      <c r="AA132" s="20"/>
      <c r="AB132" s="22"/>
      <c r="AC132" s="20"/>
      <c r="AD132" s="20"/>
      <c r="AE132" s="20"/>
      <c r="AF132" s="22"/>
      <c r="AG132" s="20"/>
      <c r="AH132" s="20"/>
      <c r="AI132" s="20"/>
      <c r="AJ132" s="22"/>
      <c r="AK132" s="20"/>
      <c r="AL132" s="20"/>
      <c r="AM132" s="20"/>
      <c r="AN132" s="22"/>
      <c r="AO132" s="20"/>
      <c r="AP132" s="20"/>
      <c r="AQ132" s="20"/>
      <c r="AR132" s="20"/>
      <c r="AS132" s="20"/>
      <c r="AT132" s="20"/>
      <c r="AU132" s="20"/>
      <c r="AV132" s="20"/>
      <c r="AW132" s="20"/>
      <c r="AX132" s="20"/>
      <c r="AY132" s="20"/>
      <c r="AZ132" s="20"/>
      <c r="BA132" s="28"/>
      <c r="BB132" s="28"/>
      <c r="BD132" s="29"/>
      <c r="BE132" s="29"/>
      <c r="BF132" s="29"/>
      <c r="BG132" s="23"/>
      <c r="BH132" s="23"/>
      <c r="BI132" s="23"/>
      <c r="BJ132" s="23"/>
      <c r="BK132" s="23"/>
      <c r="BL132" s="23"/>
      <c r="BM132" s="23"/>
      <c r="BN132" s="23"/>
      <c r="BO132" s="23"/>
      <c r="BP132" s="23"/>
      <c r="BQ132" s="23"/>
      <c r="BR132" s="23"/>
      <c r="BS132" s="24"/>
      <c r="BT132" s="24"/>
      <c r="BU132" s="24"/>
      <c r="BV132" s="24"/>
      <c r="BW132" s="25"/>
      <c r="BX132" s="25"/>
      <c r="BY132" s="25"/>
      <c r="BZ132" s="23"/>
      <c r="CA132" s="23"/>
      <c r="CB132" s="25"/>
      <c r="CC132" s="23"/>
      <c r="CD132" s="23"/>
      <c r="CI132" s="15"/>
      <c r="CJ132" s="16"/>
      <c r="CL132" s="15"/>
      <c r="CM132" s="15"/>
      <c r="CN132" s="15"/>
      <c r="CO132" s="15"/>
      <c r="CP132" s="15"/>
      <c r="CQ132" s="15"/>
      <c r="CR132" s="15"/>
      <c r="CS132" s="20"/>
      <c r="CT132" s="20"/>
      <c r="CU132" s="20"/>
      <c r="CV132" s="20"/>
      <c r="CW132" s="20"/>
    </row>
    <row r="133" spans="18:101" s="14" customFormat="1" ht="16.5" customHeight="1" x14ac:dyDescent="0.15">
      <c r="R133" s="18"/>
      <c r="S133" s="22"/>
      <c r="T133" s="20"/>
      <c r="U133" s="20"/>
      <c r="V133" s="20"/>
      <c r="W133" s="22"/>
      <c r="X133" s="22"/>
      <c r="Y133" s="20"/>
      <c r="Z133" s="20"/>
      <c r="AA133" s="20"/>
      <c r="AB133" s="22"/>
      <c r="AC133" s="20"/>
      <c r="AD133" s="20"/>
      <c r="AE133" s="20"/>
      <c r="AF133" s="22"/>
      <c r="AG133" s="20"/>
      <c r="AH133" s="20"/>
      <c r="AI133" s="20"/>
      <c r="AJ133" s="22"/>
      <c r="AK133" s="20"/>
      <c r="AL133" s="20"/>
      <c r="AM133" s="20"/>
      <c r="AN133" s="22"/>
      <c r="AO133" s="20"/>
      <c r="AP133" s="20"/>
      <c r="AQ133" s="20"/>
      <c r="AR133" s="20"/>
      <c r="AS133" s="20"/>
      <c r="AT133" s="20"/>
      <c r="AU133" s="20"/>
      <c r="AV133" s="20"/>
      <c r="AW133" s="20"/>
      <c r="AX133" s="20"/>
      <c r="AY133" s="20"/>
      <c r="AZ133" s="20"/>
      <c r="BA133" s="28"/>
      <c r="BB133" s="28"/>
      <c r="BD133" s="29"/>
      <c r="BE133" s="29"/>
      <c r="BF133" s="29"/>
      <c r="BG133" s="23"/>
      <c r="BH133" s="23"/>
      <c r="BI133" s="23"/>
      <c r="BJ133" s="23"/>
      <c r="BK133" s="23"/>
      <c r="BL133" s="23"/>
      <c r="BM133" s="23"/>
      <c r="BN133" s="23"/>
      <c r="BO133" s="23"/>
      <c r="BP133" s="23"/>
      <c r="BQ133" s="23"/>
      <c r="BR133" s="23"/>
      <c r="BS133" s="24"/>
      <c r="BT133" s="24"/>
      <c r="BU133" s="24"/>
      <c r="BV133" s="24"/>
      <c r="BW133" s="25"/>
      <c r="BX133" s="25"/>
      <c r="BY133" s="25"/>
      <c r="BZ133" s="23"/>
      <c r="CA133" s="23"/>
      <c r="CB133" s="25"/>
      <c r="CC133" s="23"/>
      <c r="CD133" s="23"/>
      <c r="CI133" s="15"/>
      <c r="CJ133" s="16"/>
      <c r="CL133" s="15"/>
      <c r="CM133" s="15"/>
      <c r="CN133" s="15"/>
      <c r="CO133" s="15"/>
      <c r="CP133" s="15"/>
      <c r="CQ133" s="15"/>
      <c r="CR133" s="15"/>
      <c r="CS133" s="20"/>
      <c r="CT133" s="20"/>
      <c r="CU133" s="20"/>
      <c r="CV133" s="20"/>
      <c r="CW133" s="20"/>
    </row>
    <row r="134" spans="18:101" s="14" customFormat="1" ht="16.5" customHeight="1" x14ac:dyDescent="0.15">
      <c r="R134" s="18"/>
      <c r="S134" s="22"/>
      <c r="T134" s="20"/>
      <c r="U134" s="20"/>
      <c r="V134" s="20"/>
      <c r="W134" s="22"/>
      <c r="X134" s="22"/>
      <c r="Y134" s="20"/>
      <c r="Z134" s="20"/>
      <c r="AA134" s="20"/>
      <c r="AB134" s="22"/>
      <c r="AC134" s="20"/>
      <c r="AD134" s="20"/>
      <c r="AE134" s="20"/>
      <c r="AF134" s="22"/>
      <c r="AG134" s="20"/>
      <c r="AH134" s="20"/>
      <c r="AI134" s="20"/>
      <c r="AJ134" s="22"/>
      <c r="AK134" s="20"/>
      <c r="AL134" s="20"/>
      <c r="AM134" s="20"/>
      <c r="AN134" s="22"/>
      <c r="AO134" s="20"/>
      <c r="AP134" s="20"/>
      <c r="AQ134" s="20"/>
      <c r="AR134" s="20"/>
      <c r="AS134" s="20"/>
      <c r="AT134" s="20"/>
      <c r="AU134" s="20"/>
      <c r="AV134" s="20"/>
      <c r="AW134" s="20"/>
      <c r="AX134" s="20"/>
      <c r="AY134" s="20"/>
      <c r="AZ134" s="20"/>
      <c r="BA134" s="28"/>
      <c r="BB134" s="28"/>
      <c r="BD134" s="29"/>
      <c r="BE134" s="29"/>
      <c r="BF134" s="29"/>
      <c r="BG134" s="23"/>
      <c r="BH134" s="23"/>
      <c r="BI134" s="23"/>
      <c r="BJ134" s="23"/>
      <c r="BK134" s="23"/>
      <c r="BL134" s="23"/>
      <c r="BM134" s="23"/>
      <c r="BN134" s="23"/>
      <c r="BO134" s="23"/>
      <c r="BP134" s="23"/>
      <c r="BQ134" s="23"/>
      <c r="BR134" s="23"/>
      <c r="BS134" s="24"/>
      <c r="BT134" s="24"/>
      <c r="BU134" s="24"/>
      <c r="BV134" s="24"/>
      <c r="BW134" s="25"/>
      <c r="BX134" s="25"/>
      <c r="BY134" s="25"/>
      <c r="BZ134" s="23"/>
      <c r="CA134" s="23"/>
      <c r="CB134" s="25"/>
      <c r="CC134" s="23"/>
      <c r="CD134" s="23"/>
      <c r="CI134" s="15"/>
      <c r="CJ134" s="16"/>
      <c r="CL134" s="15"/>
      <c r="CM134" s="15"/>
      <c r="CN134" s="15"/>
      <c r="CO134" s="15"/>
      <c r="CP134" s="15"/>
      <c r="CQ134" s="15"/>
      <c r="CR134" s="15"/>
      <c r="CS134" s="20"/>
      <c r="CT134" s="20"/>
      <c r="CU134" s="20"/>
      <c r="CV134" s="20"/>
      <c r="CW134" s="20"/>
    </row>
    <row r="135" spans="18:101" s="14" customFormat="1" ht="16.5" customHeight="1" x14ac:dyDescent="0.15">
      <c r="R135" s="18"/>
      <c r="S135" s="22"/>
      <c r="T135" s="20"/>
      <c r="U135" s="20"/>
      <c r="V135" s="20"/>
      <c r="W135" s="22"/>
      <c r="X135" s="22"/>
      <c r="Y135" s="20"/>
      <c r="Z135" s="20"/>
      <c r="AA135" s="20"/>
      <c r="AB135" s="22"/>
      <c r="AC135" s="20"/>
      <c r="AD135" s="20"/>
      <c r="AE135" s="20"/>
      <c r="AF135" s="22"/>
      <c r="AG135" s="20"/>
      <c r="AH135" s="20"/>
      <c r="AI135" s="20"/>
      <c r="AJ135" s="22"/>
      <c r="AK135" s="20"/>
      <c r="AL135" s="20"/>
      <c r="AM135" s="20"/>
      <c r="AN135" s="22"/>
      <c r="AO135" s="20"/>
      <c r="AP135" s="20"/>
      <c r="AQ135" s="20"/>
      <c r="AR135" s="20"/>
      <c r="AS135" s="20"/>
      <c r="AT135" s="20"/>
      <c r="AU135" s="20"/>
      <c r="AV135" s="20"/>
      <c r="AW135" s="20"/>
      <c r="AX135" s="20"/>
      <c r="AY135" s="20"/>
      <c r="AZ135" s="20"/>
      <c r="BA135" s="28"/>
      <c r="BB135" s="28"/>
      <c r="BD135" s="29"/>
      <c r="BE135" s="29"/>
      <c r="BF135" s="29"/>
      <c r="BG135" s="23"/>
      <c r="BH135" s="23"/>
      <c r="BI135" s="23"/>
      <c r="BJ135" s="23"/>
      <c r="BK135" s="23"/>
      <c r="BL135" s="23"/>
      <c r="BM135" s="23"/>
      <c r="BN135" s="23"/>
      <c r="BO135" s="23"/>
      <c r="BP135" s="23"/>
      <c r="BQ135" s="23"/>
      <c r="BR135" s="23"/>
      <c r="BS135" s="24"/>
      <c r="BT135" s="24"/>
      <c r="BU135" s="24"/>
      <c r="BV135" s="24"/>
      <c r="BW135" s="25"/>
      <c r="BX135" s="25"/>
      <c r="BY135" s="25"/>
      <c r="BZ135" s="23"/>
      <c r="CA135" s="23"/>
      <c r="CB135" s="25"/>
      <c r="CC135" s="23"/>
      <c r="CD135" s="23"/>
      <c r="CI135" s="15"/>
      <c r="CJ135" s="16"/>
      <c r="CL135" s="15"/>
      <c r="CM135" s="15"/>
      <c r="CN135" s="15"/>
      <c r="CO135" s="15"/>
      <c r="CP135" s="15"/>
      <c r="CQ135" s="15"/>
      <c r="CR135" s="15"/>
      <c r="CS135" s="20"/>
      <c r="CT135" s="20"/>
      <c r="CU135" s="20"/>
      <c r="CV135" s="20"/>
      <c r="CW135" s="20"/>
    </row>
    <row r="136" spans="18:101" s="14" customFormat="1" ht="16.5" customHeight="1" x14ac:dyDescent="0.15">
      <c r="R136" s="18"/>
      <c r="S136" s="22"/>
      <c r="T136" s="20"/>
      <c r="U136" s="20"/>
      <c r="V136" s="20"/>
      <c r="W136" s="22"/>
      <c r="X136" s="22"/>
      <c r="Y136" s="20"/>
      <c r="Z136" s="20"/>
      <c r="AA136" s="20"/>
      <c r="AB136" s="22"/>
      <c r="AC136" s="20"/>
      <c r="AD136" s="20"/>
      <c r="AE136" s="20"/>
      <c r="AF136" s="22"/>
      <c r="AG136" s="20"/>
      <c r="AH136" s="20"/>
      <c r="AI136" s="20"/>
      <c r="AJ136" s="22"/>
      <c r="AK136" s="20"/>
      <c r="AL136" s="20"/>
      <c r="AM136" s="20"/>
      <c r="AN136" s="22"/>
      <c r="AO136" s="20"/>
      <c r="AP136" s="20"/>
      <c r="AQ136" s="20"/>
      <c r="AR136" s="20"/>
      <c r="AS136" s="20"/>
      <c r="AT136" s="20"/>
      <c r="AU136" s="20"/>
      <c r="AV136" s="20"/>
      <c r="AW136" s="20"/>
      <c r="AX136" s="20"/>
      <c r="AY136" s="20"/>
      <c r="AZ136" s="20"/>
      <c r="BA136" s="28"/>
      <c r="BB136" s="28"/>
      <c r="BD136" s="29"/>
      <c r="BE136" s="29"/>
      <c r="BF136" s="29"/>
      <c r="BG136" s="23"/>
      <c r="BH136" s="23"/>
      <c r="BI136" s="23"/>
      <c r="BJ136" s="23"/>
      <c r="BK136" s="23"/>
      <c r="BL136" s="23"/>
      <c r="BM136" s="23"/>
      <c r="BN136" s="23"/>
      <c r="BO136" s="23"/>
      <c r="BP136" s="23"/>
      <c r="BQ136" s="23"/>
      <c r="BR136" s="23"/>
      <c r="BS136" s="24"/>
      <c r="BT136" s="24"/>
      <c r="BU136" s="24"/>
      <c r="BV136" s="24"/>
      <c r="BW136" s="25"/>
      <c r="BX136" s="25"/>
      <c r="BY136" s="25"/>
      <c r="BZ136" s="23"/>
      <c r="CA136" s="23"/>
      <c r="CB136" s="25"/>
      <c r="CC136" s="23"/>
      <c r="CD136" s="23"/>
      <c r="CI136" s="15"/>
      <c r="CJ136" s="16"/>
      <c r="CL136" s="15"/>
      <c r="CM136" s="15"/>
      <c r="CN136" s="15"/>
      <c r="CO136" s="15"/>
      <c r="CP136" s="15"/>
      <c r="CQ136" s="15"/>
      <c r="CR136" s="15"/>
      <c r="CS136" s="20"/>
      <c r="CT136" s="20"/>
      <c r="CU136" s="20"/>
      <c r="CV136" s="20"/>
      <c r="CW136" s="20"/>
    </row>
    <row r="137" spans="18:101" s="14" customFormat="1" ht="16.5" customHeight="1" x14ac:dyDescent="0.15">
      <c r="R137" s="18"/>
      <c r="S137" s="22"/>
      <c r="T137" s="20"/>
      <c r="U137" s="20"/>
      <c r="V137" s="20"/>
      <c r="W137" s="22"/>
      <c r="X137" s="22"/>
      <c r="Y137" s="20"/>
      <c r="Z137" s="20"/>
      <c r="AA137" s="20"/>
      <c r="AB137" s="22"/>
      <c r="AC137" s="20"/>
      <c r="AD137" s="20"/>
      <c r="AE137" s="20"/>
      <c r="AF137" s="22"/>
      <c r="AG137" s="20"/>
      <c r="AH137" s="20"/>
      <c r="AI137" s="20"/>
      <c r="AJ137" s="22"/>
      <c r="AK137" s="20"/>
      <c r="AL137" s="20"/>
      <c r="AM137" s="20"/>
      <c r="AN137" s="22"/>
      <c r="AO137" s="20"/>
      <c r="AP137" s="20"/>
      <c r="AQ137" s="20"/>
      <c r="AR137" s="20"/>
      <c r="AS137" s="20"/>
      <c r="AT137" s="20"/>
      <c r="AU137" s="20"/>
      <c r="AV137" s="20"/>
      <c r="AW137" s="20"/>
      <c r="AX137" s="20"/>
      <c r="AY137" s="20"/>
      <c r="AZ137" s="20"/>
      <c r="BA137" s="28"/>
      <c r="BB137" s="28"/>
      <c r="BD137" s="29"/>
      <c r="BE137" s="29"/>
      <c r="BF137" s="29"/>
      <c r="BG137" s="23"/>
      <c r="BH137" s="23"/>
      <c r="BI137" s="23"/>
      <c r="BJ137" s="23"/>
      <c r="BK137" s="23"/>
      <c r="BL137" s="23"/>
      <c r="BM137" s="23"/>
      <c r="BN137" s="23"/>
      <c r="BO137" s="23"/>
      <c r="BP137" s="23"/>
      <c r="BQ137" s="23"/>
      <c r="BR137" s="23"/>
      <c r="BS137" s="24"/>
      <c r="BT137" s="24"/>
      <c r="BU137" s="24"/>
      <c r="BV137" s="24"/>
      <c r="BW137" s="25"/>
      <c r="BX137" s="25"/>
      <c r="BY137" s="25"/>
      <c r="BZ137" s="23"/>
      <c r="CA137" s="23"/>
      <c r="CB137" s="25"/>
      <c r="CC137" s="23"/>
      <c r="CD137" s="23"/>
      <c r="CI137" s="15"/>
      <c r="CJ137" s="16"/>
      <c r="CL137" s="15"/>
      <c r="CM137" s="15"/>
      <c r="CN137" s="15"/>
      <c r="CO137" s="15"/>
      <c r="CP137" s="15"/>
      <c r="CQ137" s="15"/>
      <c r="CR137" s="15"/>
      <c r="CS137" s="20"/>
      <c r="CT137" s="20"/>
      <c r="CU137" s="20"/>
      <c r="CV137" s="20"/>
      <c r="CW137" s="20"/>
    </row>
    <row r="138" spans="18:101" s="14" customFormat="1" ht="16.5" customHeight="1" x14ac:dyDescent="0.15">
      <c r="R138" s="18"/>
      <c r="S138" s="22"/>
      <c r="T138" s="20"/>
      <c r="U138" s="20"/>
      <c r="V138" s="20"/>
      <c r="W138" s="22"/>
      <c r="X138" s="22"/>
      <c r="Y138" s="20"/>
      <c r="Z138" s="20"/>
      <c r="AA138" s="20"/>
      <c r="AB138" s="22"/>
      <c r="AC138" s="20"/>
      <c r="AD138" s="20"/>
      <c r="AE138" s="20"/>
      <c r="AF138" s="22"/>
      <c r="AG138" s="20"/>
      <c r="AH138" s="20"/>
      <c r="AI138" s="20"/>
      <c r="AJ138" s="22"/>
      <c r="AK138" s="20"/>
      <c r="AL138" s="20"/>
      <c r="AM138" s="20"/>
      <c r="AN138" s="22"/>
      <c r="AO138" s="20"/>
      <c r="AP138" s="20"/>
      <c r="AQ138" s="20"/>
      <c r="AR138" s="20"/>
      <c r="AS138" s="20"/>
      <c r="AT138" s="20"/>
      <c r="AU138" s="20"/>
      <c r="AV138" s="20"/>
      <c r="AW138" s="20"/>
      <c r="AX138" s="20"/>
      <c r="AY138" s="20"/>
      <c r="AZ138" s="20"/>
      <c r="BA138" s="28"/>
      <c r="BB138" s="28"/>
      <c r="BD138" s="29"/>
      <c r="BE138" s="29"/>
      <c r="BF138" s="29"/>
      <c r="BG138" s="23"/>
      <c r="BH138" s="23"/>
      <c r="BI138" s="23"/>
      <c r="BJ138" s="23"/>
      <c r="BK138" s="23"/>
      <c r="BL138" s="23"/>
      <c r="BM138" s="23"/>
      <c r="BN138" s="23"/>
      <c r="BO138" s="23"/>
      <c r="BP138" s="23"/>
      <c r="BQ138" s="23"/>
      <c r="BR138" s="23"/>
      <c r="BS138" s="24"/>
      <c r="BT138" s="24"/>
      <c r="BU138" s="24"/>
      <c r="BV138" s="24"/>
      <c r="BW138" s="25"/>
      <c r="BX138" s="25"/>
      <c r="BY138" s="25"/>
      <c r="BZ138" s="23"/>
      <c r="CA138" s="23"/>
      <c r="CB138" s="25"/>
      <c r="CC138" s="23"/>
      <c r="CD138" s="23"/>
      <c r="CI138" s="15"/>
      <c r="CJ138" s="16"/>
      <c r="CL138" s="15"/>
      <c r="CM138" s="15"/>
      <c r="CN138" s="15"/>
      <c r="CO138" s="15"/>
      <c r="CP138" s="15"/>
      <c r="CQ138" s="15"/>
      <c r="CR138" s="15"/>
      <c r="CS138" s="20"/>
      <c r="CT138" s="20"/>
      <c r="CU138" s="20"/>
      <c r="CV138" s="20"/>
      <c r="CW138" s="20"/>
    </row>
    <row r="139" spans="18:101" s="14" customFormat="1" ht="16.5" customHeight="1" x14ac:dyDescent="0.15">
      <c r="R139" s="18"/>
      <c r="S139" s="22"/>
      <c r="T139" s="20"/>
      <c r="U139" s="20"/>
      <c r="V139" s="20"/>
      <c r="W139" s="22"/>
      <c r="X139" s="22"/>
      <c r="Y139" s="20"/>
      <c r="Z139" s="20"/>
      <c r="AA139" s="20"/>
      <c r="AB139" s="22"/>
      <c r="AC139" s="20"/>
      <c r="AD139" s="20"/>
      <c r="AE139" s="20"/>
      <c r="AF139" s="22"/>
      <c r="AG139" s="20"/>
      <c r="AH139" s="20"/>
      <c r="AI139" s="20"/>
      <c r="AJ139" s="22"/>
      <c r="AK139" s="20"/>
      <c r="AL139" s="20"/>
      <c r="AM139" s="20"/>
      <c r="AN139" s="22"/>
      <c r="AO139" s="20"/>
      <c r="AP139" s="20"/>
      <c r="AQ139" s="20"/>
      <c r="AR139" s="20"/>
      <c r="AS139" s="20"/>
      <c r="AT139" s="20"/>
      <c r="AU139" s="20"/>
      <c r="AV139" s="20"/>
      <c r="AW139" s="20"/>
      <c r="AX139" s="20"/>
      <c r="AY139" s="20"/>
      <c r="AZ139" s="20"/>
      <c r="BA139" s="28"/>
      <c r="BB139" s="28"/>
      <c r="BD139" s="29"/>
      <c r="BE139" s="29"/>
      <c r="BF139" s="29"/>
      <c r="BG139" s="23"/>
      <c r="BH139" s="23"/>
      <c r="BI139" s="23"/>
      <c r="BJ139" s="23"/>
      <c r="BK139" s="23"/>
      <c r="BL139" s="23"/>
      <c r="BM139" s="23"/>
      <c r="BN139" s="23"/>
      <c r="BO139" s="23"/>
      <c r="BP139" s="23"/>
      <c r="BQ139" s="23"/>
      <c r="BR139" s="23"/>
      <c r="BS139" s="24"/>
      <c r="BT139" s="24"/>
      <c r="BU139" s="24"/>
      <c r="BV139" s="24"/>
      <c r="BW139" s="25"/>
      <c r="BX139" s="25"/>
      <c r="BY139" s="25"/>
      <c r="BZ139" s="23"/>
      <c r="CA139" s="23"/>
      <c r="CB139" s="25"/>
      <c r="CC139" s="23"/>
      <c r="CD139" s="23"/>
      <c r="CI139" s="15"/>
      <c r="CJ139" s="16"/>
      <c r="CL139" s="15"/>
      <c r="CM139" s="15"/>
      <c r="CN139" s="15"/>
      <c r="CO139" s="15"/>
      <c r="CP139" s="15"/>
      <c r="CQ139" s="15"/>
      <c r="CR139" s="15"/>
      <c r="CS139" s="20"/>
      <c r="CT139" s="20"/>
      <c r="CU139" s="20"/>
      <c r="CV139" s="20"/>
      <c r="CW139" s="20"/>
    </row>
    <row r="140" spans="18:101" s="14" customFormat="1" ht="16.5" customHeight="1" x14ac:dyDescent="0.15">
      <c r="R140" s="18"/>
      <c r="S140" s="22"/>
      <c r="T140" s="20"/>
      <c r="U140" s="20"/>
      <c r="V140" s="20"/>
      <c r="W140" s="22"/>
      <c r="X140" s="22"/>
      <c r="Y140" s="20"/>
      <c r="Z140" s="20"/>
      <c r="AA140" s="20"/>
      <c r="AB140" s="22"/>
      <c r="AC140" s="20"/>
      <c r="AD140" s="20"/>
      <c r="AE140" s="20"/>
      <c r="AF140" s="22"/>
      <c r="AG140" s="20"/>
      <c r="AH140" s="20"/>
      <c r="AI140" s="20"/>
      <c r="AJ140" s="22"/>
      <c r="AK140" s="20"/>
      <c r="AL140" s="20"/>
      <c r="AM140" s="20"/>
      <c r="AN140" s="22"/>
      <c r="AO140" s="20"/>
      <c r="AP140" s="20"/>
      <c r="AQ140" s="20"/>
      <c r="AR140" s="20"/>
      <c r="AS140" s="20"/>
      <c r="AT140" s="20"/>
      <c r="AU140" s="20"/>
      <c r="AV140" s="20"/>
      <c r="AW140" s="20"/>
      <c r="AX140" s="20"/>
      <c r="AY140" s="20"/>
      <c r="AZ140" s="20"/>
      <c r="BA140" s="28"/>
      <c r="BB140" s="28"/>
      <c r="BD140" s="29"/>
      <c r="BE140" s="29"/>
      <c r="BF140" s="29"/>
      <c r="BG140" s="23"/>
      <c r="BH140" s="23"/>
      <c r="BI140" s="23"/>
      <c r="BJ140" s="23"/>
      <c r="BK140" s="23"/>
      <c r="BL140" s="23"/>
      <c r="BM140" s="23"/>
      <c r="BN140" s="23"/>
      <c r="BO140" s="23"/>
      <c r="BP140" s="23"/>
      <c r="BQ140" s="23"/>
      <c r="BR140" s="23"/>
      <c r="BS140" s="24"/>
      <c r="BT140" s="24"/>
      <c r="BU140" s="24"/>
      <c r="BV140" s="24"/>
      <c r="BW140" s="25"/>
      <c r="BX140" s="25"/>
      <c r="BY140" s="25"/>
      <c r="BZ140" s="23"/>
      <c r="CA140" s="23"/>
      <c r="CB140" s="25"/>
      <c r="CC140" s="23"/>
      <c r="CD140" s="23"/>
      <c r="CI140" s="15"/>
      <c r="CJ140" s="16"/>
      <c r="CL140" s="15"/>
      <c r="CM140" s="15"/>
      <c r="CN140" s="15"/>
      <c r="CO140" s="15"/>
      <c r="CP140" s="15"/>
      <c r="CQ140" s="15"/>
      <c r="CR140" s="15"/>
      <c r="CS140" s="20"/>
      <c r="CT140" s="20"/>
      <c r="CU140" s="20"/>
      <c r="CV140" s="20"/>
      <c r="CW140" s="20"/>
    </row>
    <row r="141" spans="18:101" s="14" customFormat="1" ht="16.5" customHeight="1" x14ac:dyDescent="0.15">
      <c r="R141" s="18"/>
      <c r="S141" s="22"/>
      <c r="T141" s="20"/>
      <c r="U141" s="20"/>
      <c r="V141" s="20"/>
      <c r="W141" s="22"/>
      <c r="X141" s="22"/>
      <c r="Y141" s="20"/>
      <c r="Z141" s="20"/>
      <c r="AA141" s="20"/>
      <c r="AB141" s="22"/>
      <c r="AC141" s="20"/>
      <c r="AD141" s="20"/>
      <c r="AE141" s="20"/>
      <c r="AF141" s="22"/>
      <c r="AG141" s="20"/>
      <c r="AH141" s="20"/>
      <c r="AI141" s="20"/>
      <c r="AJ141" s="22"/>
      <c r="AK141" s="20"/>
      <c r="AL141" s="20"/>
      <c r="AM141" s="20"/>
      <c r="AN141" s="22"/>
      <c r="AO141" s="20"/>
      <c r="AP141" s="20"/>
      <c r="AQ141" s="20"/>
      <c r="AR141" s="20"/>
      <c r="AS141" s="20"/>
      <c r="AT141" s="20"/>
      <c r="AU141" s="20"/>
      <c r="AV141" s="20"/>
      <c r="AW141" s="20"/>
      <c r="AX141" s="20"/>
      <c r="AY141" s="20"/>
      <c r="AZ141" s="20"/>
      <c r="BA141" s="28"/>
      <c r="BB141" s="28"/>
      <c r="BD141" s="29"/>
      <c r="BE141" s="29"/>
      <c r="BF141" s="29"/>
      <c r="BG141" s="23"/>
      <c r="BH141" s="23"/>
      <c r="BI141" s="23"/>
      <c r="BJ141" s="23"/>
      <c r="BK141" s="23"/>
      <c r="BL141" s="23"/>
      <c r="BM141" s="23"/>
      <c r="BN141" s="23"/>
      <c r="BO141" s="23"/>
      <c r="BP141" s="23"/>
      <c r="BQ141" s="23"/>
      <c r="BR141" s="23"/>
      <c r="BS141" s="24"/>
      <c r="BT141" s="24"/>
      <c r="BU141" s="24"/>
      <c r="BV141" s="24"/>
      <c r="BW141" s="25"/>
      <c r="BX141" s="25"/>
      <c r="BY141" s="25"/>
      <c r="BZ141" s="23"/>
      <c r="CA141" s="23"/>
      <c r="CB141" s="25"/>
      <c r="CC141" s="23"/>
      <c r="CD141" s="23"/>
      <c r="CI141" s="15"/>
      <c r="CJ141" s="16"/>
      <c r="CL141" s="15"/>
      <c r="CM141" s="15"/>
      <c r="CN141" s="15"/>
      <c r="CO141" s="15"/>
      <c r="CP141" s="15"/>
      <c r="CQ141" s="15"/>
      <c r="CR141" s="15"/>
      <c r="CS141" s="20"/>
      <c r="CT141" s="20"/>
      <c r="CU141" s="20"/>
      <c r="CV141" s="20"/>
      <c r="CW141" s="20"/>
    </row>
    <row r="142" spans="18:101" s="14" customFormat="1" ht="16.5" customHeight="1" x14ac:dyDescent="0.15">
      <c r="R142" s="18"/>
      <c r="S142" s="22"/>
      <c r="T142" s="20"/>
      <c r="U142" s="20"/>
      <c r="V142" s="20"/>
      <c r="W142" s="22"/>
      <c r="X142" s="22"/>
      <c r="Y142" s="20"/>
      <c r="Z142" s="20"/>
      <c r="AA142" s="20"/>
      <c r="AB142" s="22"/>
      <c r="AC142" s="20"/>
      <c r="AD142" s="20"/>
      <c r="AE142" s="20"/>
      <c r="AF142" s="22"/>
      <c r="AG142" s="20"/>
      <c r="AH142" s="20"/>
      <c r="AI142" s="20"/>
      <c r="AJ142" s="22"/>
      <c r="AK142" s="20"/>
      <c r="AL142" s="20"/>
      <c r="AM142" s="20"/>
      <c r="AN142" s="22"/>
      <c r="AO142" s="20"/>
      <c r="AP142" s="20"/>
      <c r="AQ142" s="20"/>
      <c r="AR142" s="20"/>
      <c r="AS142" s="20"/>
      <c r="AT142" s="20"/>
      <c r="AU142" s="20"/>
      <c r="AV142" s="20"/>
      <c r="AW142" s="20"/>
      <c r="AX142" s="20"/>
      <c r="AY142" s="20"/>
      <c r="AZ142" s="20"/>
      <c r="BA142" s="28"/>
      <c r="BB142" s="28"/>
      <c r="BD142" s="29"/>
      <c r="BE142" s="29"/>
      <c r="BF142" s="29"/>
      <c r="BG142" s="23"/>
      <c r="BH142" s="23"/>
      <c r="BI142" s="23"/>
      <c r="BJ142" s="23"/>
      <c r="BK142" s="23"/>
      <c r="BL142" s="23"/>
      <c r="BM142" s="23"/>
      <c r="BN142" s="23"/>
      <c r="BO142" s="23"/>
      <c r="BP142" s="23"/>
      <c r="BQ142" s="23"/>
      <c r="BR142" s="23"/>
      <c r="BS142" s="24"/>
      <c r="BT142" s="24"/>
      <c r="BU142" s="24"/>
      <c r="BV142" s="24"/>
      <c r="BW142" s="25"/>
      <c r="BX142" s="25"/>
      <c r="BY142" s="25"/>
      <c r="BZ142" s="23"/>
      <c r="CA142" s="23"/>
      <c r="CB142" s="25"/>
      <c r="CC142" s="23"/>
      <c r="CD142" s="23"/>
      <c r="CI142" s="15"/>
      <c r="CJ142" s="16"/>
      <c r="CL142" s="15"/>
      <c r="CM142" s="15"/>
      <c r="CN142" s="15"/>
      <c r="CO142" s="15"/>
      <c r="CP142" s="15"/>
      <c r="CQ142" s="15"/>
      <c r="CR142" s="15"/>
      <c r="CS142" s="20"/>
      <c r="CT142" s="20"/>
      <c r="CU142" s="20"/>
      <c r="CV142" s="20"/>
      <c r="CW142" s="20"/>
    </row>
    <row r="143" spans="18:101" s="14" customFormat="1" ht="16.5" customHeight="1" x14ac:dyDescent="0.15">
      <c r="R143" s="18"/>
      <c r="S143" s="22"/>
      <c r="T143" s="20"/>
      <c r="U143" s="20"/>
      <c r="V143" s="20"/>
      <c r="W143" s="22"/>
      <c r="X143" s="22"/>
      <c r="Y143" s="20"/>
      <c r="Z143" s="20"/>
      <c r="AA143" s="20"/>
      <c r="AB143" s="22"/>
      <c r="AC143" s="20"/>
      <c r="AD143" s="20"/>
      <c r="AE143" s="20"/>
      <c r="AF143" s="22"/>
      <c r="AG143" s="20"/>
      <c r="AH143" s="20"/>
      <c r="AI143" s="20"/>
      <c r="AJ143" s="22"/>
      <c r="AK143" s="20"/>
      <c r="AL143" s="20"/>
      <c r="AM143" s="20"/>
      <c r="AN143" s="22"/>
      <c r="AO143" s="20"/>
      <c r="AP143" s="20"/>
      <c r="AQ143" s="20"/>
      <c r="AR143" s="20"/>
      <c r="AS143" s="20"/>
      <c r="AT143" s="20"/>
      <c r="AU143" s="20"/>
      <c r="AV143" s="20"/>
      <c r="AW143" s="20"/>
      <c r="AX143" s="20"/>
      <c r="AY143" s="20"/>
      <c r="AZ143" s="20"/>
      <c r="BA143" s="28"/>
      <c r="BB143" s="28"/>
      <c r="BD143" s="29"/>
      <c r="BE143" s="29"/>
      <c r="BF143" s="29"/>
      <c r="BG143" s="23"/>
      <c r="BH143" s="23"/>
      <c r="BI143" s="23"/>
      <c r="BJ143" s="23"/>
      <c r="BK143" s="23"/>
      <c r="BL143" s="23"/>
      <c r="BM143" s="23"/>
      <c r="BN143" s="23"/>
      <c r="BO143" s="23"/>
      <c r="BP143" s="23"/>
      <c r="BQ143" s="23"/>
      <c r="BR143" s="23"/>
      <c r="BS143" s="24"/>
      <c r="BT143" s="24"/>
      <c r="BU143" s="24"/>
      <c r="BV143" s="24"/>
      <c r="BW143" s="25"/>
      <c r="BX143" s="25"/>
      <c r="BY143" s="25"/>
      <c r="BZ143" s="23"/>
      <c r="CA143" s="23"/>
      <c r="CB143" s="25"/>
      <c r="CC143" s="23"/>
      <c r="CD143" s="23"/>
      <c r="CI143" s="15"/>
      <c r="CJ143" s="16"/>
      <c r="CL143" s="15"/>
      <c r="CM143" s="15"/>
      <c r="CN143" s="15"/>
      <c r="CO143" s="15"/>
      <c r="CP143" s="15"/>
      <c r="CQ143" s="15"/>
      <c r="CR143" s="15"/>
      <c r="CS143" s="20"/>
      <c r="CT143" s="20"/>
      <c r="CU143" s="20"/>
      <c r="CV143" s="20"/>
      <c r="CW143" s="20"/>
    </row>
    <row r="144" spans="18:101" s="14" customFormat="1" ht="16.5" customHeight="1" x14ac:dyDescent="0.15">
      <c r="R144" s="18"/>
      <c r="S144" s="22"/>
      <c r="T144" s="20"/>
      <c r="U144" s="20"/>
      <c r="V144" s="20"/>
      <c r="W144" s="22"/>
      <c r="X144" s="22"/>
      <c r="Y144" s="20"/>
      <c r="Z144" s="20"/>
      <c r="AA144" s="20"/>
      <c r="AB144" s="22"/>
      <c r="AC144" s="20"/>
      <c r="AD144" s="20"/>
      <c r="AE144" s="20"/>
      <c r="AF144" s="22"/>
      <c r="AG144" s="20"/>
      <c r="AH144" s="20"/>
      <c r="AI144" s="20"/>
      <c r="AJ144" s="22"/>
      <c r="AK144" s="20"/>
      <c r="AL144" s="20"/>
      <c r="AM144" s="20"/>
      <c r="AN144" s="22"/>
      <c r="AO144" s="20"/>
      <c r="AP144" s="20"/>
      <c r="AQ144" s="20"/>
      <c r="AR144" s="20"/>
      <c r="AS144" s="20"/>
      <c r="AT144" s="20"/>
      <c r="AU144" s="20"/>
      <c r="AV144" s="20"/>
      <c r="AW144" s="20"/>
      <c r="AX144" s="20"/>
      <c r="AY144" s="20"/>
      <c r="AZ144" s="20"/>
      <c r="BA144" s="28"/>
      <c r="BB144" s="28"/>
      <c r="BD144" s="29"/>
      <c r="BE144" s="29"/>
      <c r="BF144" s="29"/>
      <c r="BG144" s="23"/>
      <c r="BH144" s="23"/>
      <c r="BI144" s="23"/>
      <c r="BJ144" s="23"/>
      <c r="BK144" s="23"/>
      <c r="BL144" s="23"/>
      <c r="BM144" s="23"/>
      <c r="BN144" s="23"/>
      <c r="BO144" s="23"/>
      <c r="BP144" s="23"/>
      <c r="BQ144" s="23"/>
      <c r="BR144" s="23"/>
      <c r="BS144" s="24"/>
      <c r="BT144" s="24"/>
      <c r="BU144" s="24"/>
      <c r="BV144" s="24"/>
      <c r="BW144" s="25"/>
      <c r="BX144" s="25"/>
      <c r="BY144" s="25"/>
      <c r="BZ144" s="23"/>
      <c r="CA144" s="23"/>
      <c r="CB144" s="25"/>
      <c r="CC144" s="23"/>
      <c r="CD144" s="23"/>
      <c r="CI144" s="15"/>
      <c r="CJ144" s="16"/>
      <c r="CL144" s="15"/>
      <c r="CM144" s="15"/>
      <c r="CN144" s="15"/>
      <c r="CO144" s="15"/>
      <c r="CP144" s="15"/>
      <c r="CQ144" s="15"/>
      <c r="CR144" s="15"/>
      <c r="CS144" s="20"/>
      <c r="CT144" s="20"/>
      <c r="CU144" s="20"/>
      <c r="CV144" s="20"/>
      <c r="CW144" s="20"/>
    </row>
    <row r="145" spans="18:101" s="14" customFormat="1" ht="16.5" customHeight="1" x14ac:dyDescent="0.15">
      <c r="R145" s="18"/>
      <c r="S145" s="22"/>
      <c r="T145" s="20"/>
      <c r="U145" s="20"/>
      <c r="V145" s="20"/>
      <c r="W145" s="22"/>
      <c r="X145" s="22"/>
      <c r="Y145" s="20"/>
      <c r="Z145" s="20"/>
      <c r="AA145" s="20"/>
      <c r="AB145" s="22"/>
      <c r="AC145" s="20"/>
      <c r="AD145" s="20"/>
      <c r="AE145" s="20"/>
      <c r="AF145" s="22"/>
      <c r="AG145" s="20"/>
      <c r="AH145" s="20"/>
      <c r="AI145" s="20"/>
      <c r="AJ145" s="22"/>
      <c r="AK145" s="20"/>
      <c r="AL145" s="20"/>
      <c r="AM145" s="20"/>
      <c r="AN145" s="22"/>
      <c r="AO145" s="20"/>
      <c r="AP145" s="20"/>
      <c r="AQ145" s="20"/>
      <c r="AR145" s="20"/>
      <c r="AS145" s="20"/>
      <c r="AT145" s="20"/>
      <c r="AU145" s="20"/>
      <c r="AV145" s="20"/>
      <c r="AW145" s="20"/>
      <c r="AX145" s="20"/>
      <c r="AY145" s="20"/>
      <c r="AZ145" s="20"/>
      <c r="BA145" s="28"/>
      <c r="BB145" s="28"/>
      <c r="BD145" s="29"/>
      <c r="BE145" s="29"/>
      <c r="BF145" s="29"/>
      <c r="BG145" s="23"/>
      <c r="BH145" s="23"/>
      <c r="BI145" s="23"/>
      <c r="BJ145" s="23"/>
      <c r="BK145" s="23"/>
      <c r="BL145" s="23"/>
      <c r="BM145" s="23"/>
      <c r="BN145" s="23"/>
      <c r="BO145" s="23"/>
      <c r="BP145" s="23"/>
      <c r="BQ145" s="23"/>
      <c r="BR145" s="23"/>
      <c r="BS145" s="24"/>
      <c r="BT145" s="24"/>
      <c r="BU145" s="24"/>
      <c r="BV145" s="24"/>
      <c r="BW145" s="25"/>
      <c r="BX145" s="25"/>
      <c r="BY145" s="25"/>
      <c r="BZ145" s="23"/>
      <c r="CA145" s="23"/>
      <c r="CB145" s="25"/>
      <c r="CC145" s="23"/>
      <c r="CD145" s="23"/>
      <c r="CI145" s="15"/>
      <c r="CJ145" s="16"/>
      <c r="CL145" s="15"/>
      <c r="CM145" s="15"/>
      <c r="CN145" s="15"/>
      <c r="CO145" s="15"/>
      <c r="CP145" s="15"/>
      <c r="CQ145" s="15"/>
      <c r="CR145" s="15"/>
      <c r="CS145" s="20"/>
      <c r="CT145" s="20"/>
      <c r="CU145" s="20"/>
      <c r="CV145" s="20"/>
      <c r="CW145" s="20"/>
    </row>
    <row r="146" spans="18:101" s="14" customFormat="1" ht="16.5" customHeight="1" x14ac:dyDescent="0.15">
      <c r="R146" s="18"/>
      <c r="S146" s="22"/>
      <c r="T146" s="20"/>
      <c r="U146" s="20"/>
      <c r="V146" s="20"/>
      <c r="W146" s="22"/>
      <c r="X146" s="22"/>
      <c r="Y146" s="20"/>
      <c r="Z146" s="20"/>
      <c r="AA146" s="20"/>
      <c r="AB146" s="22"/>
      <c r="AC146" s="20"/>
      <c r="AD146" s="20"/>
      <c r="AE146" s="20"/>
      <c r="AF146" s="22"/>
      <c r="AG146" s="20"/>
      <c r="AH146" s="20"/>
      <c r="AI146" s="20"/>
      <c r="AJ146" s="22"/>
      <c r="AK146" s="20"/>
      <c r="AL146" s="20"/>
      <c r="AM146" s="20"/>
      <c r="AN146" s="22"/>
      <c r="AO146" s="20"/>
      <c r="AP146" s="20"/>
      <c r="AQ146" s="20"/>
      <c r="AR146" s="20"/>
      <c r="AS146" s="20"/>
      <c r="AT146" s="20"/>
      <c r="AU146" s="20"/>
      <c r="AV146" s="20"/>
      <c r="AW146" s="20"/>
      <c r="AX146" s="20"/>
      <c r="AY146" s="20"/>
      <c r="AZ146" s="20"/>
      <c r="BA146" s="28"/>
      <c r="BB146" s="28"/>
      <c r="BD146" s="29"/>
      <c r="BE146" s="29"/>
      <c r="BF146" s="29"/>
      <c r="BG146" s="23"/>
      <c r="BH146" s="23"/>
      <c r="BI146" s="23"/>
      <c r="BJ146" s="23"/>
      <c r="BK146" s="23"/>
      <c r="BL146" s="23"/>
      <c r="BM146" s="23"/>
      <c r="BN146" s="23"/>
      <c r="BO146" s="23"/>
      <c r="BP146" s="23"/>
      <c r="BQ146" s="23"/>
      <c r="BR146" s="23"/>
      <c r="BS146" s="24"/>
      <c r="BT146" s="24"/>
      <c r="BU146" s="24"/>
      <c r="BV146" s="24"/>
      <c r="BW146" s="25"/>
      <c r="BX146" s="25"/>
      <c r="BY146" s="25"/>
      <c r="BZ146" s="23"/>
      <c r="CA146" s="23"/>
      <c r="CB146" s="25"/>
      <c r="CC146" s="23"/>
      <c r="CD146" s="23"/>
      <c r="CI146" s="15"/>
      <c r="CJ146" s="16"/>
      <c r="CL146" s="15"/>
      <c r="CM146" s="15"/>
      <c r="CN146" s="15"/>
      <c r="CO146" s="15"/>
      <c r="CP146" s="15"/>
      <c r="CQ146" s="15"/>
      <c r="CR146" s="15"/>
      <c r="CS146" s="20"/>
      <c r="CT146" s="20"/>
      <c r="CU146" s="20"/>
      <c r="CV146" s="20"/>
      <c r="CW146" s="20"/>
    </row>
    <row r="147" spans="18:101" s="14" customFormat="1" ht="16.5" customHeight="1" x14ac:dyDescent="0.15">
      <c r="R147" s="18"/>
      <c r="S147" s="22"/>
      <c r="T147" s="20"/>
      <c r="U147" s="20"/>
      <c r="V147" s="20"/>
      <c r="W147" s="22"/>
      <c r="X147" s="22"/>
      <c r="Y147" s="20"/>
      <c r="Z147" s="20"/>
      <c r="AA147" s="20"/>
      <c r="AB147" s="22"/>
      <c r="AC147" s="20"/>
      <c r="AD147" s="20"/>
      <c r="AE147" s="20"/>
      <c r="AF147" s="22"/>
      <c r="AG147" s="20"/>
      <c r="AH147" s="20"/>
      <c r="AI147" s="20"/>
      <c r="AJ147" s="22"/>
      <c r="AK147" s="20"/>
      <c r="AL147" s="20"/>
      <c r="AM147" s="20"/>
      <c r="AN147" s="22"/>
      <c r="AO147" s="20"/>
      <c r="AP147" s="20"/>
      <c r="AQ147" s="20"/>
      <c r="AR147" s="20"/>
      <c r="AS147" s="20"/>
      <c r="AT147" s="20"/>
      <c r="AU147" s="20"/>
      <c r="AV147" s="20"/>
      <c r="AW147" s="20"/>
      <c r="AX147" s="20"/>
      <c r="AY147" s="20"/>
      <c r="AZ147" s="20"/>
      <c r="BA147" s="28"/>
      <c r="BB147" s="28"/>
      <c r="BD147" s="29"/>
      <c r="BE147" s="29"/>
      <c r="BF147" s="29"/>
      <c r="BG147" s="23"/>
      <c r="BH147" s="23"/>
      <c r="BI147" s="23"/>
      <c r="BJ147" s="23"/>
      <c r="BK147" s="23"/>
      <c r="BL147" s="23"/>
      <c r="BM147" s="23"/>
      <c r="BN147" s="23"/>
      <c r="BO147" s="23"/>
      <c r="BP147" s="23"/>
      <c r="BQ147" s="23"/>
      <c r="BR147" s="23"/>
      <c r="BS147" s="24"/>
      <c r="BT147" s="24"/>
      <c r="BU147" s="24"/>
      <c r="BV147" s="24"/>
      <c r="BW147" s="25"/>
      <c r="BX147" s="25"/>
      <c r="BY147" s="25"/>
      <c r="BZ147" s="23"/>
      <c r="CA147" s="23"/>
      <c r="CB147" s="25"/>
      <c r="CC147" s="23"/>
      <c r="CD147" s="23"/>
      <c r="CI147" s="15"/>
      <c r="CJ147" s="16"/>
      <c r="CL147" s="15"/>
      <c r="CM147" s="15"/>
      <c r="CN147" s="15"/>
      <c r="CO147" s="15"/>
      <c r="CP147" s="15"/>
      <c r="CQ147" s="15"/>
      <c r="CR147" s="15"/>
      <c r="CS147" s="20"/>
      <c r="CT147" s="20"/>
      <c r="CU147" s="20"/>
      <c r="CV147" s="20"/>
      <c r="CW147" s="20"/>
    </row>
    <row r="148" spans="18:101" s="14" customFormat="1" ht="16.5" customHeight="1" x14ac:dyDescent="0.15">
      <c r="R148" s="18"/>
      <c r="S148" s="22"/>
      <c r="T148" s="20"/>
      <c r="U148" s="20"/>
      <c r="V148" s="20"/>
      <c r="W148" s="22"/>
      <c r="X148" s="22"/>
      <c r="Y148" s="20"/>
      <c r="Z148" s="20"/>
      <c r="AA148" s="20"/>
      <c r="AB148" s="22"/>
      <c r="AC148" s="20"/>
      <c r="AD148" s="20"/>
      <c r="AE148" s="20"/>
      <c r="AF148" s="22"/>
      <c r="AG148" s="20"/>
      <c r="AH148" s="20"/>
      <c r="AI148" s="20"/>
      <c r="AJ148" s="22"/>
      <c r="AK148" s="20"/>
      <c r="AL148" s="20"/>
      <c r="AM148" s="20"/>
      <c r="AN148" s="22"/>
      <c r="AO148" s="20"/>
      <c r="AP148" s="20"/>
      <c r="AQ148" s="20"/>
      <c r="AR148" s="20"/>
      <c r="AS148" s="20"/>
      <c r="AT148" s="20"/>
      <c r="AU148" s="20"/>
      <c r="AV148" s="20"/>
      <c r="AW148" s="20"/>
      <c r="AX148" s="20"/>
      <c r="AY148" s="20"/>
      <c r="AZ148" s="20"/>
      <c r="BA148" s="28"/>
      <c r="BB148" s="28"/>
      <c r="BD148" s="29"/>
      <c r="BE148" s="29"/>
      <c r="BF148" s="29"/>
      <c r="BG148" s="23"/>
      <c r="BH148" s="23"/>
      <c r="BI148" s="23"/>
      <c r="BJ148" s="23"/>
      <c r="BK148" s="23"/>
      <c r="BL148" s="23"/>
      <c r="BM148" s="23"/>
      <c r="BN148" s="23"/>
      <c r="BO148" s="23"/>
      <c r="BP148" s="23"/>
      <c r="BQ148" s="23"/>
      <c r="BR148" s="23"/>
      <c r="BS148" s="24"/>
      <c r="BT148" s="24"/>
      <c r="BU148" s="24"/>
      <c r="BV148" s="24"/>
      <c r="BW148" s="25"/>
      <c r="BX148" s="25"/>
      <c r="BY148" s="25"/>
      <c r="BZ148" s="23"/>
      <c r="CA148" s="23"/>
      <c r="CB148" s="25"/>
      <c r="CC148" s="23"/>
      <c r="CD148" s="23"/>
      <c r="CI148" s="15"/>
      <c r="CJ148" s="16"/>
      <c r="CL148" s="15"/>
      <c r="CM148" s="15"/>
      <c r="CN148" s="15"/>
      <c r="CO148" s="15"/>
      <c r="CP148" s="15"/>
      <c r="CQ148" s="15"/>
      <c r="CR148" s="15"/>
      <c r="CS148" s="20"/>
      <c r="CT148" s="20"/>
      <c r="CU148" s="20"/>
      <c r="CV148" s="20"/>
      <c r="CW148" s="20"/>
    </row>
    <row r="149" spans="18:101" s="14" customFormat="1" ht="16.5" customHeight="1" x14ac:dyDescent="0.15">
      <c r="R149" s="18"/>
      <c r="S149" s="22"/>
      <c r="T149" s="20"/>
      <c r="U149" s="20"/>
      <c r="V149" s="20"/>
      <c r="W149" s="22"/>
      <c r="X149" s="22"/>
      <c r="Y149" s="20"/>
      <c r="Z149" s="20"/>
      <c r="AA149" s="20"/>
      <c r="AB149" s="22"/>
      <c r="AC149" s="20"/>
      <c r="AD149" s="20"/>
      <c r="AE149" s="20"/>
      <c r="AF149" s="22"/>
      <c r="AG149" s="20"/>
      <c r="AH149" s="20"/>
      <c r="AI149" s="20"/>
      <c r="AJ149" s="22"/>
      <c r="AK149" s="20"/>
      <c r="AL149" s="20"/>
      <c r="AM149" s="20"/>
      <c r="AN149" s="22"/>
      <c r="AO149" s="20"/>
      <c r="AP149" s="20"/>
      <c r="AQ149" s="20"/>
      <c r="AR149" s="20"/>
      <c r="AS149" s="20"/>
      <c r="AT149" s="20"/>
      <c r="AU149" s="20"/>
      <c r="AV149" s="20"/>
      <c r="AW149" s="20"/>
      <c r="AX149" s="20"/>
      <c r="AY149" s="20"/>
      <c r="AZ149" s="20"/>
      <c r="BA149" s="28"/>
      <c r="BB149" s="28"/>
      <c r="BD149" s="29"/>
      <c r="BE149" s="29"/>
      <c r="BF149" s="29"/>
      <c r="BG149" s="23"/>
      <c r="BH149" s="23"/>
      <c r="BI149" s="23"/>
      <c r="BJ149" s="23"/>
      <c r="BK149" s="23"/>
      <c r="BL149" s="23"/>
      <c r="BM149" s="23"/>
      <c r="BN149" s="23"/>
      <c r="BO149" s="23"/>
      <c r="BP149" s="23"/>
      <c r="BQ149" s="23"/>
      <c r="BR149" s="23"/>
      <c r="BS149" s="24"/>
      <c r="BT149" s="24"/>
      <c r="BU149" s="24"/>
      <c r="BV149" s="24"/>
      <c r="BW149" s="25"/>
      <c r="BX149" s="25"/>
      <c r="BY149" s="25"/>
      <c r="BZ149" s="23"/>
      <c r="CA149" s="23"/>
      <c r="CB149" s="25"/>
      <c r="CC149" s="23"/>
      <c r="CD149" s="23"/>
      <c r="CI149" s="15"/>
      <c r="CJ149" s="16"/>
      <c r="CL149" s="15"/>
      <c r="CM149" s="15"/>
      <c r="CN149" s="15"/>
      <c r="CO149" s="15"/>
      <c r="CP149" s="15"/>
      <c r="CQ149" s="15"/>
      <c r="CR149" s="15"/>
      <c r="CS149" s="20"/>
      <c r="CT149" s="20"/>
      <c r="CU149" s="20"/>
      <c r="CV149" s="20"/>
      <c r="CW149" s="20"/>
    </row>
    <row r="150" spans="18:101" s="14" customFormat="1" ht="16.5" customHeight="1" x14ac:dyDescent="0.15">
      <c r="R150" s="18"/>
      <c r="S150" s="22"/>
      <c r="T150" s="20"/>
      <c r="U150" s="20"/>
      <c r="V150" s="20"/>
      <c r="W150" s="22"/>
      <c r="X150" s="22"/>
      <c r="Y150" s="20"/>
      <c r="Z150" s="20"/>
      <c r="AA150" s="20"/>
      <c r="AB150" s="22"/>
      <c r="AC150" s="20"/>
      <c r="AD150" s="20"/>
      <c r="AE150" s="20"/>
      <c r="AF150" s="22"/>
      <c r="AG150" s="20"/>
      <c r="AH150" s="20"/>
      <c r="AI150" s="20"/>
      <c r="AJ150" s="22"/>
      <c r="AK150" s="20"/>
      <c r="AL150" s="20"/>
      <c r="AM150" s="20"/>
      <c r="AN150" s="22"/>
      <c r="AO150" s="20"/>
      <c r="AP150" s="20"/>
      <c r="AQ150" s="20"/>
      <c r="AR150" s="20"/>
      <c r="AS150" s="20"/>
      <c r="AT150" s="20"/>
      <c r="AU150" s="20"/>
      <c r="AV150" s="20"/>
      <c r="AW150" s="20"/>
      <c r="AX150" s="20"/>
      <c r="AY150" s="20"/>
      <c r="AZ150" s="20"/>
      <c r="BA150" s="28"/>
      <c r="BB150" s="28"/>
      <c r="BD150" s="29"/>
      <c r="BE150" s="29"/>
      <c r="BF150" s="29"/>
      <c r="BG150" s="23"/>
      <c r="BH150" s="23"/>
      <c r="BI150" s="23"/>
      <c r="BJ150" s="23"/>
      <c r="BK150" s="23"/>
      <c r="BL150" s="23"/>
      <c r="BM150" s="23"/>
      <c r="BN150" s="23"/>
      <c r="BO150" s="23"/>
      <c r="BP150" s="23"/>
      <c r="BQ150" s="23"/>
      <c r="BR150" s="23"/>
      <c r="BS150" s="24"/>
      <c r="BT150" s="24"/>
      <c r="BU150" s="24"/>
      <c r="BV150" s="24"/>
      <c r="BW150" s="25"/>
      <c r="BX150" s="25"/>
      <c r="BY150" s="25"/>
      <c r="BZ150" s="23"/>
      <c r="CA150" s="23"/>
      <c r="CB150" s="25"/>
      <c r="CC150" s="23"/>
      <c r="CD150" s="23"/>
      <c r="CI150" s="15"/>
      <c r="CJ150" s="16"/>
      <c r="CL150" s="15"/>
      <c r="CM150" s="15"/>
      <c r="CN150" s="15"/>
      <c r="CO150" s="15"/>
      <c r="CP150" s="15"/>
      <c r="CQ150" s="15"/>
      <c r="CR150" s="15"/>
      <c r="CS150" s="20"/>
      <c r="CT150" s="20"/>
      <c r="CU150" s="20"/>
      <c r="CV150" s="20"/>
      <c r="CW150" s="20"/>
    </row>
    <row r="151" spans="18:101" s="14" customFormat="1" ht="16.5" customHeight="1" x14ac:dyDescent="0.15">
      <c r="R151" s="18"/>
      <c r="S151" s="22"/>
      <c r="T151" s="20"/>
      <c r="U151" s="20"/>
      <c r="V151" s="20"/>
      <c r="W151" s="22"/>
      <c r="X151" s="22"/>
      <c r="Y151" s="20"/>
      <c r="Z151" s="20"/>
      <c r="AA151" s="20"/>
      <c r="AB151" s="22"/>
      <c r="AC151" s="20"/>
      <c r="AD151" s="20"/>
      <c r="AE151" s="20"/>
      <c r="AF151" s="22"/>
      <c r="AG151" s="20"/>
      <c r="AH151" s="20"/>
      <c r="AI151" s="20"/>
      <c r="AJ151" s="22"/>
      <c r="AK151" s="20"/>
      <c r="AL151" s="20"/>
      <c r="AM151" s="20"/>
      <c r="AN151" s="22"/>
      <c r="AO151" s="20"/>
      <c r="AP151" s="20"/>
      <c r="AQ151" s="20"/>
      <c r="AR151" s="20"/>
      <c r="AS151" s="20"/>
      <c r="AT151" s="20"/>
      <c r="AU151" s="20"/>
      <c r="AV151" s="20"/>
      <c r="AW151" s="20"/>
      <c r="AX151" s="20"/>
      <c r="AY151" s="20"/>
      <c r="AZ151" s="20"/>
      <c r="BA151" s="28"/>
      <c r="BB151" s="28"/>
      <c r="BD151" s="29"/>
      <c r="BE151" s="29"/>
      <c r="BF151" s="29"/>
      <c r="BG151" s="23"/>
      <c r="BH151" s="23"/>
      <c r="BI151" s="23"/>
      <c r="BJ151" s="23"/>
      <c r="BK151" s="23"/>
      <c r="BL151" s="23"/>
      <c r="BM151" s="23"/>
      <c r="BN151" s="23"/>
      <c r="BO151" s="23"/>
      <c r="BP151" s="23"/>
      <c r="BQ151" s="23"/>
      <c r="BR151" s="23"/>
      <c r="BS151" s="24"/>
      <c r="BT151" s="24"/>
      <c r="BU151" s="24"/>
      <c r="BV151" s="24"/>
      <c r="BW151" s="25"/>
      <c r="BX151" s="25"/>
      <c r="BY151" s="25"/>
      <c r="BZ151" s="23"/>
      <c r="CA151" s="23"/>
      <c r="CB151" s="25"/>
      <c r="CC151" s="23"/>
      <c r="CD151" s="23"/>
      <c r="CI151" s="15"/>
      <c r="CJ151" s="16"/>
      <c r="CL151" s="15"/>
      <c r="CM151" s="15"/>
      <c r="CN151" s="15"/>
      <c r="CO151" s="15"/>
      <c r="CP151" s="15"/>
      <c r="CQ151" s="15"/>
      <c r="CR151" s="15"/>
      <c r="CS151" s="20"/>
      <c r="CT151" s="20"/>
      <c r="CU151" s="20"/>
      <c r="CV151" s="20"/>
      <c r="CW151" s="20"/>
    </row>
    <row r="152" spans="18:101" s="14" customFormat="1" ht="16.5" customHeight="1" x14ac:dyDescent="0.15">
      <c r="R152" s="18"/>
      <c r="S152" s="22"/>
      <c r="T152" s="20"/>
      <c r="U152" s="20"/>
      <c r="V152" s="20"/>
      <c r="W152" s="22"/>
      <c r="X152" s="22"/>
      <c r="Y152" s="20"/>
      <c r="Z152" s="20"/>
      <c r="AA152" s="20"/>
      <c r="AB152" s="22"/>
      <c r="AC152" s="20"/>
      <c r="AD152" s="20"/>
      <c r="AE152" s="20"/>
      <c r="AF152" s="22"/>
      <c r="AG152" s="20"/>
      <c r="AH152" s="20"/>
      <c r="AI152" s="20"/>
      <c r="AJ152" s="22"/>
      <c r="AK152" s="20"/>
      <c r="AL152" s="20"/>
      <c r="AM152" s="20"/>
      <c r="AN152" s="22"/>
      <c r="AO152" s="20"/>
      <c r="AP152" s="20"/>
      <c r="AQ152" s="20"/>
      <c r="AR152" s="20"/>
      <c r="AS152" s="20"/>
      <c r="AT152" s="20"/>
      <c r="AU152" s="20"/>
      <c r="AV152" s="20"/>
      <c r="AW152" s="20"/>
      <c r="AX152" s="20"/>
      <c r="AY152" s="20"/>
      <c r="AZ152" s="20"/>
      <c r="BA152" s="28"/>
      <c r="BB152" s="28"/>
      <c r="BD152" s="29"/>
      <c r="BE152" s="29"/>
      <c r="BF152" s="29"/>
      <c r="BG152" s="23"/>
      <c r="BH152" s="23"/>
      <c r="BI152" s="23"/>
      <c r="BJ152" s="23"/>
      <c r="BK152" s="23"/>
      <c r="BL152" s="23"/>
      <c r="BM152" s="23"/>
      <c r="BN152" s="23"/>
      <c r="BO152" s="23"/>
      <c r="BP152" s="23"/>
      <c r="BQ152" s="23"/>
      <c r="BR152" s="23"/>
      <c r="BS152" s="24"/>
      <c r="BT152" s="24"/>
      <c r="BU152" s="24"/>
      <c r="BV152" s="24"/>
      <c r="BW152" s="25"/>
      <c r="BX152" s="25"/>
      <c r="BY152" s="25"/>
      <c r="BZ152" s="23"/>
      <c r="CA152" s="23"/>
      <c r="CB152" s="25"/>
      <c r="CC152" s="23"/>
      <c r="CD152" s="23"/>
      <c r="CI152" s="15"/>
      <c r="CJ152" s="16"/>
      <c r="CL152" s="15"/>
      <c r="CM152" s="15"/>
      <c r="CN152" s="15"/>
      <c r="CO152" s="15"/>
      <c r="CP152" s="15"/>
      <c r="CQ152" s="15"/>
      <c r="CR152" s="15"/>
      <c r="CS152" s="20"/>
      <c r="CT152" s="20"/>
      <c r="CU152" s="20"/>
      <c r="CV152" s="20"/>
      <c r="CW152" s="20"/>
    </row>
    <row r="153" spans="18:101" s="14" customFormat="1" ht="16.5" customHeight="1" x14ac:dyDescent="0.15">
      <c r="R153" s="18"/>
      <c r="S153" s="22"/>
      <c r="T153" s="20"/>
      <c r="U153" s="20"/>
      <c r="V153" s="20"/>
      <c r="W153" s="22"/>
      <c r="X153" s="22"/>
      <c r="Y153" s="20"/>
      <c r="Z153" s="20"/>
      <c r="AA153" s="20"/>
      <c r="AB153" s="22"/>
      <c r="AC153" s="20"/>
      <c r="AD153" s="20"/>
      <c r="AE153" s="20"/>
      <c r="AF153" s="22"/>
      <c r="AG153" s="20"/>
      <c r="AH153" s="20"/>
      <c r="AI153" s="20"/>
      <c r="AJ153" s="22"/>
      <c r="AK153" s="20"/>
      <c r="AL153" s="20"/>
      <c r="AM153" s="20"/>
      <c r="AN153" s="22"/>
      <c r="AO153" s="20"/>
      <c r="AP153" s="20"/>
      <c r="AQ153" s="20"/>
      <c r="AR153" s="20"/>
      <c r="AS153" s="20"/>
      <c r="AT153" s="20"/>
      <c r="AU153" s="20"/>
      <c r="AV153" s="20"/>
      <c r="AW153" s="20"/>
      <c r="AX153" s="20"/>
      <c r="AY153" s="20"/>
      <c r="AZ153" s="20"/>
      <c r="BA153" s="28"/>
      <c r="BB153" s="28"/>
      <c r="BD153" s="29"/>
      <c r="BE153" s="29"/>
      <c r="BF153" s="29"/>
      <c r="BG153" s="23"/>
      <c r="BH153" s="23"/>
      <c r="BI153" s="23"/>
      <c r="BJ153" s="23"/>
      <c r="BK153" s="23"/>
      <c r="BL153" s="23"/>
      <c r="BM153" s="23"/>
      <c r="BN153" s="23"/>
      <c r="BO153" s="23"/>
      <c r="BP153" s="23"/>
      <c r="BQ153" s="23"/>
      <c r="BR153" s="23"/>
      <c r="BS153" s="24"/>
      <c r="BT153" s="24"/>
      <c r="BU153" s="24"/>
      <c r="BV153" s="24"/>
      <c r="BW153" s="25"/>
      <c r="BX153" s="25"/>
      <c r="BY153" s="25"/>
      <c r="BZ153" s="23"/>
      <c r="CA153" s="23"/>
      <c r="CB153" s="25"/>
      <c r="CC153" s="23"/>
      <c r="CD153" s="23"/>
      <c r="CI153" s="15"/>
      <c r="CJ153" s="16"/>
      <c r="CL153" s="15"/>
      <c r="CM153" s="15"/>
      <c r="CN153" s="15"/>
      <c r="CO153" s="15"/>
      <c r="CP153" s="15"/>
      <c r="CQ153" s="15"/>
      <c r="CR153" s="15"/>
      <c r="CS153" s="20"/>
      <c r="CT153" s="20"/>
      <c r="CU153" s="20"/>
      <c r="CV153" s="20"/>
      <c r="CW153" s="20"/>
    </row>
    <row r="154" spans="18:101" s="14" customFormat="1" ht="16.5" customHeight="1" x14ac:dyDescent="0.15">
      <c r="R154" s="18"/>
      <c r="S154" s="22"/>
      <c r="T154" s="20"/>
      <c r="U154" s="20"/>
      <c r="V154" s="20"/>
      <c r="W154" s="22"/>
      <c r="X154" s="22"/>
      <c r="Y154" s="20"/>
      <c r="Z154" s="20"/>
      <c r="AA154" s="20"/>
      <c r="AB154" s="22"/>
      <c r="AC154" s="20"/>
      <c r="AD154" s="20"/>
      <c r="AE154" s="20"/>
      <c r="AF154" s="22"/>
      <c r="AG154" s="20"/>
      <c r="AH154" s="20"/>
      <c r="AI154" s="20"/>
      <c r="AJ154" s="22"/>
      <c r="AK154" s="20"/>
      <c r="AL154" s="20"/>
      <c r="AM154" s="20"/>
      <c r="AN154" s="22"/>
      <c r="AO154" s="20"/>
      <c r="AP154" s="20"/>
      <c r="AQ154" s="20"/>
      <c r="AR154" s="20"/>
      <c r="AS154" s="20"/>
      <c r="AT154" s="20"/>
      <c r="AU154" s="20"/>
      <c r="AV154" s="20"/>
      <c r="AW154" s="20"/>
      <c r="AX154" s="20"/>
      <c r="AY154" s="20"/>
      <c r="AZ154" s="20"/>
      <c r="BA154" s="28"/>
      <c r="BB154" s="28"/>
      <c r="BD154" s="29"/>
      <c r="BE154" s="29"/>
      <c r="BF154" s="29"/>
      <c r="BG154" s="23"/>
      <c r="BH154" s="23"/>
      <c r="BI154" s="23"/>
      <c r="BJ154" s="23"/>
      <c r="BK154" s="23"/>
      <c r="BL154" s="23"/>
      <c r="BM154" s="23"/>
      <c r="BN154" s="23"/>
      <c r="BO154" s="23"/>
      <c r="BP154" s="23"/>
      <c r="BQ154" s="23"/>
      <c r="BR154" s="23"/>
      <c r="BS154" s="24"/>
      <c r="BT154" s="24"/>
      <c r="BU154" s="24"/>
      <c r="BV154" s="24"/>
      <c r="BW154" s="25"/>
      <c r="BX154" s="25"/>
      <c r="BY154" s="25"/>
      <c r="BZ154" s="23"/>
      <c r="CA154" s="23"/>
      <c r="CB154" s="25"/>
      <c r="CC154" s="23"/>
      <c r="CD154" s="23"/>
      <c r="CI154" s="15"/>
      <c r="CJ154" s="16"/>
      <c r="CL154" s="15"/>
      <c r="CM154" s="15"/>
      <c r="CN154" s="15"/>
      <c r="CO154" s="15"/>
      <c r="CP154" s="15"/>
      <c r="CQ154" s="15"/>
      <c r="CR154" s="15"/>
      <c r="CS154" s="20"/>
      <c r="CT154" s="20"/>
      <c r="CU154" s="20"/>
      <c r="CV154" s="20"/>
      <c r="CW154" s="20"/>
    </row>
    <row r="155" spans="18:101" s="14" customFormat="1" ht="16.5" customHeight="1" x14ac:dyDescent="0.15">
      <c r="R155" s="18"/>
      <c r="S155" s="22"/>
      <c r="T155" s="20"/>
      <c r="U155" s="20"/>
      <c r="V155" s="20"/>
      <c r="W155" s="22"/>
      <c r="X155" s="22"/>
      <c r="Y155" s="20"/>
      <c r="Z155" s="20"/>
      <c r="AA155" s="20"/>
      <c r="AB155" s="22"/>
      <c r="AC155" s="20"/>
      <c r="AD155" s="20"/>
      <c r="AE155" s="20"/>
      <c r="AF155" s="22"/>
      <c r="AG155" s="20"/>
      <c r="AH155" s="20"/>
      <c r="AI155" s="20"/>
      <c r="AJ155" s="22"/>
      <c r="AK155" s="20"/>
      <c r="AL155" s="20"/>
      <c r="AM155" s="20"/>
      <c r="AN155" s="22"/>
      <c r="AO155" s="20"/>
      <c r="AP155" s="20"/>
      <c r="AQ155" s="20"/>
      <c r="AR155" s="20"/>
      <c r="AS155" s="20"/>
      <c r="AT155" s="20"/>
      <c r="AU155" s="20"/>
      <c r="AV155" s="20"/>
      <c r="AW155" s="20"/>
      <c r="AX155" s="20"/>
      <c r="AY155" s="20"/>
      <c r="AZ155" s="20"/>
      <c r="BA155" s="132"/>
      <c r="BB155" s="132"/>
      <c r="BD155" s="29"/>
      <c r="BE155" s="29"/>
      <c r="BF155" s="29"/>
      <c r="BG155" s="23"/>
      <c r="BH155" s="23"/>
      <c r="BI155" s="23"/>
      <c r="BJ155" s="23"/>
      <c r="BK155" s="23"/>
      <c r="BL155" s="23"/>
      <c r="BM155" s="23"/>
      <c r="BN155" s="23"/>
      <c r="BO155" s="23"/>
      <c r="BP155" s="23"/>
      <c r="BQ155" s="23"/>
      <c r="BR155" s="23"/>
      <c r="BS155" s="24"/>
      <c r="BT155" s="24"/>
      <c r="BU155" s="24"/>
      <c r="BV155" s="24"/>
      <c r="BW155" s="25"/>
      <c r="BX155" s="25"/>
      <c r="BY155" s="25"/>
      <c r="BZ155" s="23"/>
      <c r="CA155" s="23"/>
      <c r="CB155" s="25"/>
      <c r="CC155" s="23"/>
      <c r="CD155" s="23"/>
      <c r="CI155" s="15"/>
      <c r="CJ155" s="16"/>
      <c r="CL155" s="15"/>
      <c r="CM155" s="15"/>
      <c r="CN155" s="15"/>
      <c r="CO155" s="15"/>
      <c r="CP155" s="15"/>
      <c r="CQ155" s="15"/>
      <c r="CR155" s="15"/>
      <c r="CS155" s="20"/>
      <c r="CT155" s="20"/>
      <c r="CU155" s="20"/>
      <c r="CV155" s="20"/>
      <c r="CW155" s="20"/>
    </row>
    <row r="156" spans="18:101" s="14" customFormat="1" ht="16.5" customHeight="1" x14ac:dyDescent="0.15">
      <c r="R156" s="18"/>
      <c r="S156" s="22"/>
      <c r="T156" s="20"/>
      <c r="U156" s="20"/>
      <c r="V156" s="20"/>
      <c r="W156" s="22"/>
      <c r="X156" s="22"/>
      <c r="Y156" s="20"/>
      <c r="Z156" s="20"/>
      <c r="AA156" s="20"/>
      <c r="AB156" s="22"/>
      <c r="AC156" s="20"/>
      <c r="AD156" s="20"/>
      <c r="AE156" s="20"/>
      <c r="AF156" s="22"/>
      <c r="AG156" s="20"/>
      <c r="AH156" s="20"/>
      <c r="AI156" s="20"/>
      <c r="AJ156" s="22"/>
      <c r="AK156" s="20"/>
      <c r="AL156" s="20"/>
      <c r="AM156" s="20"/>
      <c r="AN156" s="22"/>
      <c r="AO156" s="20"/>
      <c r="AP156" s="20"/>
      <c r="AQ156" s="20"/>
      <c r="AR156" s="20"/>
      <c r="AS156" s="20"/>
      <c r="AT156" s="20"/>
      <c r="AU156" s="20"/>
      <c r="AV156" s="20"/>
      <c r="AW156" s="20"/>
      <c r="AX156" s="20"/>
      <c r="AY156" s="20"/>
      <c r="AZ156" s="20"/>
      <c r="BA156" s="28"/>
      <c r="BB156" s="28"/>
      <c r="BD156" s="29"/>
      <c r="BE156" s="29"/>
      <c r="BF156" s="29"/>
      <c r="BG156" s="23"/>
      <c r="BH156" s="23"/>
      <c r="BI156" s="23"/>
      <c r="BJ156" s="23"/>
      <c r="BK156" s="23"/>
      <c r="BL156" s="23"/>
      <c r="BM156" s="23"/>
      <c r="BN156" s="23"/>
      <c r="BO156" s="23"/>
      <c r="BP156" s="23"/>
      <c r="BQ156" s="23"/>
      <c r="BR156" s="23"/>
      <c r="BS156" s="24"/>
      <c r="BT156" s="24"/>
      <c r="BU156" s="24"/>
      <c r="BV156" s="24"/>
      <c r="BW156" s="25"/>
      <c r="BX156" s="25"/>
      <c r="BY156" s="25"/>
      <c r="BZ156" s="23"/>
      <c r="CA156" s="23"/>
      <c r="CB156" s="25"/>
      <c r="CC156" s="23"/>
      <c r="CD156" s="23"/>
      <c r="CI156" s="15"/>
      <c r="CJ156" s="16"/>
      <c r="CL156" s="15"/>
      <c r="CM156" s="15"/>
      <c r="CN156" s="15"/>
      <c r="CO156" s="15"/>
      <c r="CP156" s="15"/>
      <c r="CQ156" s="15"/>
      <c r="CR156" s="15"/>
      <c r="CS156" s="20"/>
      <c r="CT156" s="20"/>
      <c r="CU156" s="20"/>
      <c r="CV156" s="20"/>
      <c r="CW156" s="20"/>
    </row>
    <row r="157" spans="18:101" s="14" customFormat="1" ht="16.5" customHeight="1" x14ac:dyDescent="0.15">
      <c r="R157" s="18"/>
      <c r="S157" s="22"/>
      <c r="T157" s="20"/>
      <c r="U157" s="20"/>
      <c r="V157" s="20"/>
      <c r="W157" s="22"/>
      <c r="X157" s="22"/>
      <c r="Y157" s="20"/>
      <c r="Z157" s="20"/>
      <c r="AA157" s="20"/>
      <c r="AB157" s="22"/>
      <c r="AC157" s="20"/>
      <c r="AD157" s="20"/>
      <c r="AE157" s="20"/>
      <c r="AF157" s="22"/>
      <c r="AG157" s="20"/>
      <c r="AH157" s="20"/>
      <c r="AI157" s="20"/>
      <c r="AJ157" s="22"/>
      <c r="AK157" s="20"/>
      <c r="AL157" s="20"/>
      <c r="AM157" s="20"/>
      <c r="AN157" s="22"/>
      <c r="AO157" s="20"/>
      <c r="AP157" s="20"/>
      <c r="AQ157" s="20"/>
      <c r="AR157" s="20"/>
      <c r="AS157" s="20"/>
      <c r="AT157" s="20"/>
      <c r="AU157" s="20"/>
      <c r="AV157" s="20"/>
      <c r="AW157" s="20"/>
      <c r="AX157" s="20"/>
      <c r="AY157" s="20"/>
      <c r="AZ157" s="20"/>
      <c r="BA157" s="28"/>
      <c r="BB157" s="28"/>
      <c r="BD157" s="29"/>
      <c r="BE157" s="29"/>
      <c r="BF157" s="29"/>
      <c r="BG157" s="23"/>
      <c r="BH157" s="23"/>
      <c r="BI157" s="23"/>
      <c r="BJ157" s="23"/>
      <c r="BK157" s="23"/>
      <c r="BL157" s="23"/>
      <c r="BM157" s="23"/>
      <c r="BN157" s="23"/>
      <c r="BO157" s="23"/>
      <c r="BP157" s="23"/>
      <c r="BQ157" s="23"/>
      <c r="BR157" s="23"/>
      <c r="BS157" s="24"/>
      <c r="BT157" s="24"/>
      <c r="BU157" s="24"/>
      <c r="BV157" s="24"/>
      <c r="BW157" s="25"/>
      <c r="BX157" s="25"/>
      <c r="BY157" s="25"/>
      <c r="BZ157" s="23"/>
      <c r="CA157" s="23"/>
      <c r="CB157" s="25"/>
      <c r="CC157" s="23"/>
      <c r="CD157" s="23"/>
      <c r="CI157" s="15"/>
      <c r="CJ157" s="16"/>
      <c r="CL157" s="15"/>
      <c r="CM157" s="15"/>
      <c r="CN157" s="15"/>
      <c r="CO157" s="15"/>
      <c r="CP157" s="15"/>
      <c r="CQ157" s="15"/>
      <c r="CR157" s="15"/>
      <c r="CS157" s="20"/>
      <c r="CT157" s="20"/>
      <c r="CU157" s="20"/>
      <c r="CV157" s="20"/>
      <c r="CW157" s="20"/>
    </row>
    <row r="158" spans="18:101" s="14" customFormat="1" ht="16.5" customHeight="1" x14ac:dyDescent="0.15">
      <c r="R158" s="18"/>
      <c r="S158" s="22"/>
      <c r="T158" s="20"/>
      <c r="U158" s="20"/>
      <c r="V158" s="20"/>
      <c r="W158" s="22"/>
      <c r="X158" s="22"/>
      <c r="Y158" s="20"/>
      <c r="Z158" s="20"/>
      <c r="AA158" s="20"/>
      <c r="AB158" s="22"/>
      <c r="AC158" s="20"/>
      <c r="AD158" s="20"/>
      <c r="AE158" s="20"/>
      <c r="AF158" s="22"/>
      <c r="AG158" s="20"/>
      <c r="AH158" s="20"/>
      <c r="AI158" s="20"/>
      <c r="AJ158" s="22"/>
      <c r="AK158" s="20"/>
      <c r="AL158" s="20"/>
      <c r="AM158" s="20"/>
      <c r="AN158" s="22"/>
      <c r="AO158" s="20"/>
      <c r="AP158" s="20"/>
      <c r="AQ158" s="20"/>
      <c r="AR158" s="20"/>
      <c r="AS158" s="20"/>
      <c r="AT158" s="20"/>
      <c r="AU158" s="20"/>
      <c r="AV158" s="20"/>
      <c r="AW158" s="20"/>
      <c r="AX158" s="20"/>
      <c r="AY158" s="20"/>
      <c r="AZ158" s="20"/>
      <c r="BA158" s="28"/>
      <c r="BB158" s="28"/>
      <c r="BD158" s="29"/>
      <c r="BE158" s="29"/>
      <c r="BF158" s="29"/>
      <c r="BG158" s="23"/>
      <c r="BH158" s="23"/>
      <c r="BI158" s="23"/>
      <c r="BJ158" s="23"/>
      <c r="BK158" s="23"/>
      <c r="BL158" s="23"/>
      <c r="BM158" s="23"/>
      <c r="BN158" s="23"/>
      <c r="BO158" s="23"/>
      <c r="BP158" s="23"/>
      <c r="BQ158" s="23"/>
      <c r="BR158" s="23"/>
      <c r="BS158" s="24"/>
      <c r="BT158" s="24"/>
      <c r="BU158" s="24"/>
      <c r="BV158" s="24"/>
      <c r="BW158" s="25"/>
      <c r="BX158" s="25"/>
      <c r="BY158" s="25"/>
      <c r="BZ158" s="23"/>
      <c r="CA158" s="23"/>
      <c r="CB158" s="25"/>
      <c r="CC158" s="23"/>
      <c r="CD158" s="23"/>
      <c r="CI158" s="15"/>
      <c r="CJ158" s="16"/>
      <c r="CL158" s="15"/>
      <c r="CM158" s="15"/>
      <c r="CN158" s="15"/>
      <c r="CO158" s="15"/>
      <c r="CP158" s="15"/>
      <c r="CQ158" s="15"/>
      <c r="CR158" s="15"/>
      <c r="CS158" s="20"/>
      <c r="CT158" s="20"/>
      <c r="CU158" s="20"/>
      <c r="CV158" s="20"/>
      <c r="CW158" s="20"/>
    </row>
    <row r="159" spans="18:101" s="14" customFormat="1" ht="16.5" customHeight="1" x14ac:dyDescent="0.15">
      <c r="R159" s="18"/>
      <c r="S159" s="22"/>
      <c r="T159" s="20"/>
      <c r="U159" s="20"/>
      <c r="V159" s="20"/>
      <c r="W159" s="22"/>
      <c r="X159" s="22"/>
      <c r="Y159" s="20"/>
      <c r="Z159" s="20"/>
      <c r="AA159" s="20"/>
      <c r="AB159" s="22"/>
      <c r="AC159" s="20"/>
      <c r="AD159" s="20"/>
      <c r="AE159" s="20"/>
      <c r="AF159" s="22"/>
      <c r="AG159" s="20"/>
      <c r="AH159" s="20"/>
      <c r="AI159" s="20"/>
      <c r="AJ159" s="22"/>
      <c r="AK159" s="20"/>
      <c r="AL159" s="20"/>
      <c r="AM159" s="20"/>
      <c r="AN159" s="22"/>
      <c r="AO159" s="20"/>
      <c r="AP159" s="20"/>
      <c r="AQ159" s="20"/>
      <c r="AR159" s="20"/>
      <c r="AS159" s="20"/>
      <c r="AT159" s="20"/>
      <c r="AU159" s="20"/>
      <c r="AV159" s="20"/>
      <c r="AW159" s="20"/>
      <c r="AX159" s="20"/>
      <c r="AY159" s="20"/>
      <c r="AZ159" s="20"/>
      <c r="BA159" s="28"/>
      <c r="BB159" s="28"/>
      <c r="BD159" s="29"/>
      <c r="BE159" s="29"/>
      <c r="BF159" s="29"/>
      <c r="BG159" s="23"/>
      <c r="BH159" s="23"/>
      <c r="BI159" s="23"/>
      <c r="BJ159" s="23"/>
      <c r="BK159" s="23"/>
      <c r="BL159" s="23"/>
      <c r="BM159" s="23"/>
      <c r="BN159" s="23"/>
      <c r="BO159" s="23"/>
      <c r="BP159" s="23"/>
      <c r="BQ159" s="23"/>
      <c r="BR159" s="23"/>
      <c r="BS159" s="24"/>
      <c r="BT159" s="24"/>
      <c r="BU159" s="24"/>
      <c r="BV159" s="24"/>
      <c r="BW159" s="25"/>
      <c r="BX159" s="25"/>
      <c r="BY159" s="25"/>
      <c r="BZ159" s="23"/>
      <c r="CA159" s="23"/>
      <c r="CB159" s="25"/>
      <c r="CC159" s="23"/>
      <c r="CD159" s="23"/>
      <c r="CI159" s="15"/>
      <c r="CJ159" s="16"/>
      <c r="CL159" s="15"/>
      <c r="CM159" s="15"/>
      <c r="CN159" s="15"/>
      <c r="CO159" s="15"/>
      <c r="CP159" s="15"/>
      <c r="CQ159" s="15"/>
      <c r="CR159" s="15"/>
      <c r="CS159" s="20"/>
      <c r="CT159" s="20"/>
      <c r="CU159" s="20"/>
      <c r="CV159" s="20"/>
      <c r="CW159" s="20"/>
    </row>
    <row r="160" spans="18:101" s="14" customFormat="1" ht="16.5" customHeight="1" x14ac:dyDescent="0.15">
      <c r="R160" s="18"/>
      <c r="S160" s="22"/>
      <c r="T160" s="20"/>
      <c r="U160" s="20"/>
      <c r="V160" s="20"/>
      <c r="W160" s="22"/>
      <c r="X160" s="22"/>
      <c r="Y160" s="20"/>
      <c r="Z160" s="20"/>
      <c r="AA160" s="20"/>
      <c r="AB160" s="22"/>
      <c r="AC160" s="20"/>
      <c r="AD160" s="20"/>
      <c r="AE160" s="20"/>
      <c r="AF160" s="22"/>
      <c r="AG160" s="20"/>
      <c r="AH160" s="20"/>
      <c r="AI160" s="20"/>
      <c r="AJ160" s="22"/>
      <c r="AK160" s="20"/>
      <c r="AL160" s="20"/>
      <c r="AM160" s="20"/>
      <c r="AN160" s="22"/>
      <c r="AO160" s="20"/>
      <c r="AP160" s="20"/>
      <c r="AQ160" s="20"/>
      <c r="AR160" s="20"/>
      <c r="AS160" s="20"/>
      <c r="AT160" s="20"/>
      <c r="AU160" s="20"/>
      <c r="AV160" s="20"/>
      <c r="AW160" s="20"/>
      <c r="AX160" s="20"/>
      <c r="AY160" s="20"/>
      <c r="AZ160" s="20"/>
      <c r="BA160" s="28"/>
      <c r="BB160" s="28"/>
      <c r="BD160" s="29"/>
      <c r="BE160" s="29"/>
      <c r="BF160" s="29"/>
      <c r="BG160" s="23"/>
      <c r="BH160" s="23"/>
      <c r="BI160" s="23"/>
      <c r="BJ160" s="23"/>
      <c r="BK160" s="23"/>
      <c r="BL160" s="23"/>
      <c r="BM160" s="23"/>
      <c r="BN160" s="23"/>
      <c r="BO160" s="23"/>
      <c r="BP160" s="23"/>
      <c r="BQ160" s="23"/>
      <c r="BR160" s="23"/>
      <c r="BS160" s="24"/>
      <c r="BT160" s="24"/>
      <c r="BU160" s="24"/>
      <c r="BV160" s="24"/>
      <c r="BW160" s="25"/>
      <c r="BX160" s="25"/>
      <c r="BY160" s="25"/>
      <c r="BZ160" s="23"/>
      <c r="CA160" s="23"/>
      <c r="CB160" s="25"/>
      <c r="CC160" s="23"/>
      <c r="CD160" s="23"/>
      <c r="CI160" s="15"/>
      <c r="CJ160" s="16"/>
      <c r="CL160" s="15"/>
      <c r="CM160" s="15"/>
      <c r="CN160" s="15"/>
      <c r="CO160" s="15"/>
      <c r="CP160" s="15"/>
      <c r="CQ160" s="15"/>
      <c r="CR160" s="15"/>
      <c r="CS160" s="20"/>
      <c r="CT160" s="20"/>
      <c r="CU160" s="20"/>
      <c r="CV160" s="20"/>
      <c r="CW160" s="20"/>
    </row>
    <row r="161" spans="18:101" s="14" customFormat="1" ht="16.5" customHeight="1" x14ac:dyDescent="0.15">
      <c r="R161" s="18"/>
      <c r="S161" s="22"/>
      <c r="T161" s="20"/>
      <c r="U161" s="20"/>
      <c r="V161" s="20"/>
      <c r="W161" s="22"/>
      <c r="X161" s="22"/>
      <c r="Y161" s="20"/>
      <c r="Z161" s="20"/>
      <c r="AA161" s="20"/>
      <c r="AB161" s="22"/>
      <c r="AC161" s="20"/>
      <c r="AD161" s="20"/>
      <c r="AE161" s="20"/>
      <c r="AF161" s="22"/>
      <c r="AG161" s="20"/>
      <c r="AH161" s="20"/>
      <c r="AI161" s="20"/>
      <c r="AJ161" s="22"/>
      <c r="AK161" s="20"/>
      <c r="AL161" s="20"/>
      <c r="AM161" s="20"/>
      <c r="AN161" s="22"/>
      <c r="AO161" s="20"/>
      <c r="AP161" s="20"/>
      <c r="AQ161" s="20"/>
      <c r="AR161" s="20"/>
      <c r="AS161" s="20"/>
      <c r="AT161" s="20"/>
      <c r="AU161" s="20"/>
      <c r="AV161" s="20"/>
      <c r="AW161" s="20"/>
      <c r="AX161" s="20"/>
      <c r="AY161" s="20"/>
      <c r="AZ161" s="20"/>
      <c r="BA161" s="28"/>
      <c r="BB161" s="28"/>
      <c r="BD161" s="29"/>
      <c r="BE161" s="29"/>
      <c r="BF161" s="29"/>
      <c r="BG161" s="23"/>
      <c r="BH161" s="23"/>
      <c r="BI161" s="23"/>
      <c r="BJ161" s="23"/>
      <c r="BK161" s="23"/>
      <c r="BL161" s="23"/>
      <c r="BM161" s="23"/>
      <c r="BN161" s="23"/>
      <c r="BO161" s="23"/>
      <c r="BP161" s="23"/>
      <c r="BQ161" s="23"/>
      <c r="BR161" s="23"/>
      <c r="BS161" s="24"/>
      <c r="BT161" s="24"/>
      <c r="BU161" s="24"/>
      <c r="BV161" s="24"/>
      <c r="BW161" s="25"/>
      <c r="BX161" s="25"/>
      <c r="BY161" s="25"/>
      <c r="BZ161" s="23"/>
      <c r="CA161" s="23"/>
      <c r="CB161" s="25"/>
      <c r="CC161" s="23"/>
      <c r="CD161" s="23"/>
      <c r="CI161" s="15"/>
      <c r="CJ161" s="16"/>
      <c r="CL161" s="15"/>
      <c r="CM161" s="15"/>
      <c r="CN161" s="15"/>
      <c r="CO161" s="15"/>
      <c r="CP161" s="15"/>
      <c r="CQ161" s="15"/>
      <c r="CR161" s="15"/>
      <c r="CS161" s="20"/>
      <c r="CT161" s="20"/>
      <c r="CU161" s="20"/>
      <c r="CV161" s="20"/>
      <c r="CW161" s="20"/>
    </row>
    <row r="162" spans="18:101" s="14" customFormat="1" ht="16.5" customHeight="1" x14ac:dyDescent="0.15">
      <c r="R162" s="18"/>
      <c r="S162" s="22"/>
      <c r="T162" s="20"/>
      <c r="U162" s="20"/>
      <c r="V162" s="20"/>
      <c r="W162" s="22"/>
      <c r="X162" s="22"/>
      <c r="Y162" s="20"/>
      <c r="Z162" s="20"/>
      <c r="AA162" s="20"/>
      <c r="AB162" s="22"/>
      <c r="AC162" s="20"/>
      <c r="AD162" s="20"/>
      <c r="AE162" s="20"/>
      <c r="AF162" s="22"/>
      <c r="AG162" s="20"/>
      <c r="AH162" s="20"/>
      <c r="AI162" s="20"/>
      <c r="AJ162" s="22"/>
      <c r="AK162" s="20"/>
      <c r="AL162" s="20"/>
      <c r="AM162" s="20"/>
      <c r="AN162" s="22"/>
      <c r="AO162" s="20"/>
      <c r="AP162" s="20"/>
      <c r="AQ162" s="20"/>
      <c r="AR162" s="20"/>
      <c r="AS162" s="20"/>
      <c r="AT162" s="20"/>
      <c r="AU162" s="20"/>
      <c r="AV162" s="20"/>
      <c r="AW162" s="20"/>
      <c r="AX162" s="20"/>
      <c r="AY162" s="20"/>
      <c r="AZ162" s="20"/>
      <c r="BA162" s="28"/>
      <c r="BB162" s="28"/>
      <c r="BD162" s="29"/>
      <c r="BE162" s="29"/>
      <c r="BF162" s="29"/>
      <c r="BG162" s="23"/>
      <c r="BH162" s="23"/>
      <c r="BI162" s="23"/>
      <c r="BJ162" s="23"/>
      <c r="BK162" s="23"/>
      <c r="BL162" s="23"/>
      <c r="BM162" s="23"/>
      <c r="BN162" s="23"/>
      <c r="BO162" s="23"/>
      <c r="BP162" s="23"/>
      <c r="BQ162" s="23"/>
      <c r="BR162" s="23"/>
      <c r="BS162" s="24"/>
      <c r="BT162" s="24"/>
      <c r="BU162" s="24"/>
      <c r="BV162" s="24"/>
      <c r="BW162" s="25"/>
      <c r="BX162" s="25"/>
      <c r="BY162" s="25"/>
      <c r="BZ162" s="23"/>
      <c r="CA162" s="23"/>
      <c r="CB162" s="25"/>
      <c r="CC162" s="23"/>
      <c r="CD162" s="23"/>
      <c r="CI162" s="15"/>
      <c r="CJ162" s="16"/>
      <c r="CL162" s="15"/>
      <c r="CM162" s="15"/>
      <c r="CN162" s="15"/>
      <c r="CO162" s="15"/>
      <c r="CP162" s="15"/>
      <c r="CQ162" s="15"/>
      <c r="CR162" s="15"/>
      <c r="CS162" s="20"/>
      <c r="CT162" s="20"/>
      <c r="CU162" s="20"/>
      <c r="CV162" s="20"/>
      <c r="CW162" s="20"/>
    </row>
    <row r="163" spans="18:101" s="14" customFormat="1" ht="16.5" customHeight="1" x14ac:dyDescent="0.15">
      <c r="R163" s="18"/>
      <c r="S163" s="22"/>
      <c r="T163" s="20"/>
      <c r="U163" s="20"/>
      <c r="V163" s="20"/>
      <c r="W163" s="22"/>
      <c r="X163" s="22"/>
      <c r="Y163" s="20"/>
      <c r="Z163" s="20"/>
      <c r="AA163" s="20"/>
      <c r="AB163" s="22"/>
      <c r="AC163" s="20"/>
      <c r="AD163" s="20"/>
      <c r="AE163" s="20"/>
      <c r="AF163" s="22"/>
      <c r="AG163" s="20"/>
      <c r="AH163" s="20"/>
      <c r="AI163" s="20"/>
      <c r="AJ163" s="22"/>
      <c r="AK163" s="20"/>
      <c r="AL163" s="20"/>
      <c r="AM163" s="20"/>
      <c r="AN163" s="22"/>
      <c r="AO163" s="20"/>
      <c r="AP163" s="20"/>
      <c r="AQ163" s="20"/>
      <c r="AR163" s="20"/>
      <c r="AS163" s="20"/>
      <c r="AT163" s="20"/>
      <c r="AU163" s="20"/>
      <c r="AV163" s="20"/>
      <c r="AW163" s="20"/>
      <c r="AX163" s="20"/>
      <c r="AY163" s="20"/>
      <c r="AZ163" s="20"/>
      <c r="BA163" s="28"/>
      <c r="BB163" s="28"/>
      <c r="BD163" s="29"/>
      <c r="BE163" s="29"/>
      <c r="BF163" s="29"/>
      <c r="BG163" s="23"/>
      <c r="BH163" s="23"/>
      <c r="BI163" s="23"/>
      <c r="BJ163" s="23"/>
      <c r="BK163" s="23"/>
      <c r="BL163" s="23"/>
      <c r="BM163" s="23"/>
      <c r="BN163" s="23"/>
      <c r="BO163" s="23"/>
      <c r="BP163" s="23"/>
      <c r="BQ163" s="23"/>
      <c r="BR163" s="23"/>
      <c r="BS163" s="24"/>
      <c r="BT163" s="24"/>
      <c r="BU163" s="24"/>
      <c r="BV163" s="24"/>
      <c r="BW163" s="25"/>
      <c r="BX163" s="25"/>
      <c r="BY163" s="25"/>
      <c r="BZ163" s="23"/>
      <c r="CA163" s="23"/>
      <c r="CB163" s="25"/>
      <c r="CC163" s="23"/>
      <c r="CD163" s="23"/>
      <c r="CI163" s="15"/>
      <c r="CJ163" s="16"/>
      <c r="CL163" s="15"/>
      <c r="CM163" s="15"/>
      <c r="CN163" s="15"/>
      <c r="CO163" s="15"/>
      <c r="CP163" s="15"/>
      <c r="CQ163" s="15"/>
      <c r="CR163" s="15"/>
      <c r="CS163" s="20"/>
      <c r="CT163" s="20"/>
      <c r="CU163" s="20"/>
      <c r="CV163" s="20"/>
      <c r="CW163" s="20"/>
    </row>
    <row r="164" spans="18:101" s="14" customFormat="1" ht="16.5" customHeight="1" x14ac:dyDescent="0.15">
      <c r="R164" s="18"/>
      <c r="S164" s="22"/>
      <c r="T164" s="20"/>
      <c r="U164" s="20"/>
      <c r="V164" s="20"/>
      <c r="W164" s="22"/>
      <c r="X164" s="22"/>
      <c r="Y164" s="20"/>
      <c r="Z164" s="20"/>
      <c r="AA164" s="20"/>
      <c r="AB164" s="22"/>
      <c r="AC164" s="20"/>
      <c r="AD164" s="20"/>
      <c r="AE164" s="20"/>
      <c r="AF164" s="22"/>
      <c r="AG164" s="20"/>
      <c r="AH164" s="20"/>
      <c r="AI164" s="20"/>
      <c r="AJ164" s="22"/>
      <c r="AK164" s="20"/>
      <c r="AL164" s="20"/>
      <c r="AM164" s="20"/>
      <c r="AN164" s="22"/>
      <c r="AO164" s="20"/>
      <c r="AP164" s="20"/>
      <c r="AQ164" s="20"/>
      <c r="AR164" s="20"/>
      <c r="AS164" s="20"/>
      <c r="AT164" s="20"/>
      <c r="AU164" s="20"/>
      <c r="AV164" s="20"/>
      <c r="AW164" s="20"/>
      <c r="AX164" s="20"/>
      <c r="AY164" s="20"/>
      <c r="AZ164" s="20"/>
      <c r="BA164" s="28"/>
      <c r="BB164" s="28"/>
      <c r="BD164" s="29"/>
      <c r="BE164" s="29"/>
      <c r="BF164" s="29"/>
      <c r="BG164" s="23"/>
      <c r="BH164" s="23"/>
      <c r="BI164" s="23"/>
      <c r="BJ164" s="23"/>
      <c r="BK164" s="23"/>
      <c r="BL164" s="23"/>
      <c r="BM164" s="23"/>
      <c r="BN164" s="23"/>
      <c r="BO164" s="23"/>
      <c r="BP164" s="23"/>
      <c r="BQ164" s="23"/>
      <c r="BR164" s="23"/>
      <c r="BS164" s="24"/>
      <c r="BT164" s="24"/>
      <c r="BU164" s="24"/>
      <c r="BV164" s="24"/>
      <c r="BW164" s="25"/>
      <c r="BX164" s="25"/>
      <c r="BY164" s="25"/>
      <c r="BZ164" s="23"/>
      <c r="CA164" s="23"/>
      <c r="CB164" s="25"/>
      <c r="CC164" s="23"/>
      <c r="CD164" s="23"/>
      <c r="CI164" s="15"/>
      <c r="CJ164" s="16"/>
      <c r="CL164" s="15"/>
      <c r="CM164" s="15"/>
      <c r="CN164" s="15"/>
      <c r="CO164" s="15"/>
      <c r="CP164" s="15"/>
      <c r="CQ164" s="15"/>
      <c r="CR164" s="15"/>
      <c r="CS164" s="20"/>
      <c r="CT164" s="20"/>
      <c r="CU164" s="20"/>
      <c r="CV164" s="20"/>
      <c r="CW164" s="20"/>
    </row>
    <row r="165" spans="18:101" s="14" customFormat="1" ht="16.5" customHeight="1" x14ac:dyDescent="0.15">
      <c r="R165" s="18"/>
      <c r="S165" s="22"/>
      <c r="T165" s="20"/>
      <c r="U165" s="20"/>
      <c r="V165" s="20"/>
      <c r="W165" s="22"/>
      <c r="X165" s="22"/>
      <c r="Y165" s="20"/>
      <c r="Z165" s="20"/>
      <c r="AA165" s="20"/>
      <c r="AB165" s="22"/>
      <c r="AC165" s="20"/>
      <c r="AD165" s="20"/>
      <c r="AE165" s="20"/>
      <c r="AF165" s="22"/>
      <c r="AG165" s="20"/>
      <c r="AH165" s="20"/>
      <c r="AI165" s="20"/>
      <c r="AJ165" s="22"/>
      <c r="AK165" s="20"/>
      <c r="AL165" s="20"/>
      <c r="AM165" s="20"/>
      <c r="AN165" s="22"/>
      <c r="AO165" s="20"/>
      <c r="AP165" s="20"/>
      <c r="AQ165" s="20"/>
      <c r="AR165" s="20"/>
      <c r="AS165" s="20"/>
      <c r="AT165" s="20"/>
      <c r="AU165" s="20"/>
      <c r="AV165" s="20"/>
      <c r="AW165" s="20"/>
      <c r="AX165" s="20"/>
      <c r="AY165" s="20"/>
      <c r="AZ165" s="20"/>
      <c r="BA165" s="28"/>
      <c r="BB165" s="28"/>
      <c r="BD165" s="29"/>
      <c r="BE165" s="29"/>
      <c r="BF165" s="29"/>
      <c r="BG165" s="23"/>
      <c r="BH165" s="23"/>
      <c r="BI165" s="23"/>
      <c r="BJ165" s="23"/>
      <c r="BK165" s="23"/>
      <c r="BL165" s="23"/>
      <c r="BM165" s="23"/>
      <c r="BN165" s="23"/>
      <c r="BO165" s="23"/>
      <c r="BP165" s="23"/>
      <c r="BQ165" s="23"/>
      <c r="BR165" s="23"/>
      <c r="BS165" s="24"/>
      <c r="BT165" s="24"/>
      <c r="BU165" s="24"/>
      <c r="BV165" s="24"/>
      <c r="BW165" s="25"/>
      <c r="BX165" s="25"/>
      <c r="BY165" s="25"/>
      <c r="BZ165" s="23"/>
      <c r="CA165" s="23"/>
      <c r="CB165" s="25"/>
      <c r="CC165" s="23"/>
      <c r="CD165" s="23"/>
      <c r="CI165" s="15"/>
      <c r="CJ165" s="16"/>
      <c r="CL165" s="15"/>
      <c r="CM165" s="15"/>
      <c r="CN165" s="15"/>
      <c r="CO165" s="15"/>
      <c r="CP165" s="15"/>
      <c r="CQ165" s="15"/>
      <c r="CR165" s="15"/>
      <c r="CS165" s="20"/>
      <c r="CT165" s="20"/>
      <c r="CU165" s="20"/>
      <c r="CV165" s="20"/>
      <c r="CW165" s="20"/>
    </row>
    <row r="166" spans="18:101" s="14" customFormat="1" ht="16.5" customHeight="1" x14ac:dyDescent="0.15">
      <c r="R166" s="18"/>
      <c r="S166" s="22"/>
      <c r="T166" s="20"/>
      <c r="U166" s="20"/>
      <c r="V166" s="20"/>
      <c r="W166" s="22"/>
      <c r="X166" s="22"/>
      <c r="Y166" s="20"/>
      <c r="Z166" s="20"/>
      <c r="AA166" s="20"/>
      <c r="AB166" s="22"/>
      <c r="AC166" s="20"/>
      <c r="AD166" s="20"/>
      <c r="AE166" s="20"/>
      <c r="AF166" s="22"/>
      <c r="AG166" s="20"/>
      <c r="AH166" s="20"/>
      <c r="AI166" s="20"/>
      <c r="AJ166" s="22"/>
      <c r="AK166" s="20"/>
      <c r="AL166" s="20"/>
      <c r="AM166" s="20"/>
      <c r="AN166" s="22"/>
      <c r="AO166" s="20"/>
      <c r="AP166" s="20"/>
      <c r="AQ166" s="20"/>
      <c r="AR166" s="20"/>
      <c r="AS166" s="20"/>
      <c r="AT166" s="20"/>
      <c r="AU166" s="20"/>
      <c r="AV166" s="20"/>
      <c r="AW166" s="20"/>
      <c r="AX166" s="20"/>
      <c r="AY166" s="20"/>
      <c r="AZ166" s="20"/>
      <c r="BA166" s="28"/>
      <c r="BB166" s="28"/>
      <c r="BD166" s="29"/>
      <c r="BE166" s="29"/>
      <c r="BF166" s="29"/>
      <c r="BG166" s="23"/>
      <c r="BH166" s="23"/>
      <c r="BI166" s="23"/>
      <c r="BJ166" s="23"/>
      <c r="BK166" s="23"/>
      <c r="BL166" s="23"/>
      <c r="BM166" s="23"/>
      <c r="BN166" s="23"/>
      <c r="BO166" s="23"/>
      <c r="BP166" s="23"/>
      <c r="BQ166" s="23"/>
      <c r="BR166" s="23"/>
      <c r="BS166" s="24"/>
      <c r="BT166" s="24"/>
      <c r="BU166" s="24"/>
      <c r="BV166" s="24"/>
      <c r="BW166" s="25"/>
      <c r="BX166" s="25"/>
      <c r="BY166" s="25"/>
      <c r="BZ166" s="23"/>
      <c r="CA166" s="23"/>
      <c r="CB166" s="25"/>
      <c r="CC166" s="23"/>
      <c r="CD166" s="23"/>
      <c r="CI166" s="15"/>
      <c r="CJ166" s="16"/>
      <c r="CL166" s="15"/>
      <c r="CM166" s="15"/>
      <c r="CN166" s="15"/>
      <c r="CO166" s="15"/>
      <c r="CP166" s="15"/>
      <c r="CQ166" s="15"/>
      <c r="CR166" s="15"/>
      <c r="CS166" s="20"/>
      <c r="CT166" s="20"/>
      <c r="CU166" s="20"/>
      <c r="CV166" s="20"/>
      <c r="CW166" s="20"/>
    </row>
    <row r="167" spans="18:101" s="14" customFormat="1" ht="16.5" customHeight="1" x14ac:dyDescent="0.15">
      <c r="R167" s="18"/>
      <c r="S167" s="22"/>
      <c r="T167" s="20"/>
      <c r="U167" s="20"/>
      <c r="V167" s="20"/>
      <c r="W167" s="22"/>
      <c r="X167" s="22"/>
      <c r="Y167" s="20"/>
      <c r="Z167" s="20"/>
      <c r="AA167" s="20"/>
      <c r="AB167" s="22"/>
      <c r="AC167" s="20"/>
      <c r="AD167" s="20"/>
      <c r="AE167" s="20"/>
      <c r="AF167" s="22"/>
      <c r="AG167" s="20"/>
      <c r="AH167" s="20"/>
      <c r="AI167" s="20"/>
      <c r="AJ167" s="22"/>
      <c r="AK167" s="20"/>
      <c r="AL167" s="20"/>
      <c r="AM167" s="20"/>
      <c r="AN167" s="22"/>
      <c r="AO167" s="20"/>
      <c r="AP167" s="20"/>
      <c r="AQ167" s="20"/>
      <c r="AR167" s="20"/>
      <c r="AS167" s="20"/>
      <c r="AT167" s="20"/>
      <c r="AU167" s="20"/>
      <c r="AV167" s="20"/>
      <c r="AW167" s="20"/>
      <c r="AX167" s="20"/>
      <c r="AY167" s="20"/>
      <c r="AZ167" s="20"/>
      <c r="BA167" s="28"/>
      <c r="BB167" s="28"/>
      <c r="BD167" s="29"/>
      <c r="BE167" s="29"/>
      <c r="BF167" s="29"/>
      <c r="BG167" s="23"/>
      <c r="BH167" s="23"/>
      <c r="BI167" s="23"/>
      <c r="BJ167" s="23"/>
      <c r="BK167" s="23"/>
      <c r="BL167" s="23"/>
      <c r="BM167" s="23"/>
      <c r="BN167" s="23"/>
      <c r="BO167" s="23"/>
      <c r="BP167" s="23"/>
      <c r="BQ167" s="23"/>
      <c r="BR167" s="23"/>
      <c r="BS167" s="24"/>
      <c r="BT167" s="24"/>
      <c r="BU167" s="24"/>
      <c r="BV167" s="24"/>
      <c r="BW167" s="25"/>
      <c r="BX167" s="25"/>
      <c r="BY167" s="25"/>
      <c r="BZ167" s="23"/>
      <c r="CA167" s="23"/>
      <c r="CB167" s="25"/>
      <c r="CC167" s="23"/>
      <c r="CD167" s="23"/>
      <c r="CI167" s="15"/>
      <c r="CJ167" s="16"/>
      <c r="CL167" s="15"/>
      <c r="CM167" s="15"/>
      <c r="CN167" s="15"/>
      <c r="CO167" s="15"/>
      <c r="CP167" s="15"/>
      <c r="CQ167" s="15"/>
      <c r="CR167" s="15"/>
      <c r="CS167" s="20"/>
      <c r="CT167" s="20"/>
      <c r="CU167" s="20"/>
      <c r="CV167" s="20"/>
      <c r="CW167" s="20"/>
    </row>
    <row r="168" spans="18:101" s="14" customFormat="1" ht="16.5" customHeight="1" x14ac:dyDescent="0.15">
      <c r="R168" s="18"/>
      <c r="S168" s="22"/>
      <c r="T168" s="20"/>
      <c r="U168" s="20"/>
      <c r="V168" s="20"/>
      <c r="W168" s="22"/>
      <c r="X168" s="22"/>
      <c r="Y168" s="20"/>
      <c r="Z168" s="20"/>
      <c r="AA168" s="20"/>
      <c r="AB168" s="22"/>
      <c r="AC168" s="20"/>
      <c r="AD168" s="20"/>
      <c r="AE168" s="20"/>
      <c r="AF168" s="22"/>
      <c r="AG168" s="20"/>
      <c r="AH168" s="20"/>
      <c r="AI168" s="20"/>
      <c r="AJ168" s="22"/>
      <c r="AK168" s="20"/>
      <c r="AL168" s="20"/>
      <c r="AM168" s="20"/>
      <c r="AN168" s="22"/>
      <c r="AO168" s="20"/>
      <c r="AP168" s="20"/>
      <c r="AQ168" s="20"/>
      <c r="AR168" s="20"/>
      <c r="AS168" s="20"/>
      <c r="AT168" s="20"/>
      <c r="AU168" s="20"/>
      <c r="AV168" s="20"/>
      <c r="AW168" s="20"/>
      <c r="AX168" s="20"/>
      <c r="AY168" s="20"/>
      <c r="AZ168" s="20"/>
      <c r="BA168" s="28"/>
      <c r="BB168" s="28"/>
      <c r="BD168" s="29"/>
      <c r="BE168" s="29"/>
      <c r="BF168" s="29"/>
      <c r="BG168" s="23"/>
      <c r="BH168" s="23"/>
      <c r="BI168" s="23"/>
      <c r="BJ168" s="23"/>
      <c r="BK168" s="23"/>
      <c r="BL168" s="23"/>
      <c r="BM168" s="23"/>
      <c r="BN168" s="23"/>
      <c r="BO168" s="23"/>
      <c r="BP168" s="23"/>
      <c r="BQ168" s="23"/>
      <c r="BR168" s="23"/>
      <c r="BS168" s="24"/>
      <c r="BT168" s="24"/>
      <c r="BU168" s="24"/>
      <c r="BV168" s="24"/>
      <c r="BW168" s="25"/>
      <c r="BX168" s="25"/>
      <c r="BY168" s="25"/>
      <c r="BZ168" s="23"/>
      <c r="CA168" s="23"/>
      <c r="CB168" s="25"/>
      <c r="CC168" s="23"/>
      <c r="CD168" s="23"/>
      <c r="CI168" s="15"/>
      <c r="CJ168" s="16"/>
      <c r="CL168" s="15"/>
      <c r="CM168" s="15"/>
      <c r="CN168" s="15"/>
      <c r="CO168" s="15"/>
      <c r="CP168" s="15"/>
      <c r="CQ168" s="15"/>
      <c r="CR168" s="15"/>
      <c r="CS168" s="20"/>
      <c r="CT168" s="20"/>
      <c r="CU168" s="20"/>
      <c r="CV168" s="20"/>
      <c r="CW168" s="20"/>
    </row>
    <row r="169" spans="18:101" s="14" customFormat="1" ht="16.5" customHeight="1" x14ac:dyDescent="0.15">
      <c r="R169" s="18"/>
      <c r="S169" s="22"/>
      <c r="T169" s="20"/>
      <c r="U169" s="20"/>
      <c r="V169" s="20"/>
      <c r="W169" s="22"/>
      <c r="X169" s="22"/>
      <c r="Y169" s="20"/>
      <c r="Z169" s="20"/>
      <c r="AA169" s="20"/>
      <c r="AB169" s="22"/>
      <c r="AC169" s="20"/>
      <c r="AD169" s="20"/>
      <c r="AE169" s="20"/>
      <c r="AF169" s="22"/>
      <c r="AG169" s="20"/>
      <c r="AH169" s="20"/>
      <c r="AI169" s="20"/>
      <c r="AJ169" s="22"/>
      <c r="AK169" s="20"/>
      <c r="AL169" s="20"/>
      <c r="AM169" s="20"/>
      <c r="AN169" s="22"/>
      <c r="AO169" s="20"/>
      <c r="AP169" s="20"/>
      <c r="AQ169" s="20"/>
      <c r="AR169" s="20"/>
      <c r="AS169" s="20"/>
      <c r="AT169" s="20"/>
      <c r="AU169" s="20"/>
      <c r="AV169" s="20"/>
      <c r="AW169" s="20"/>
      <c r="AX169" s="20"/>
      <c r="AY169" s="20"/>
      <c r="AZ169" s="20"/>
      <c r="BA169" s="28"/>
      <c r="BB169" s="28"/>
      <c r="BD169" s="29"/>
      <c r="BE169" s="29"/>
      <c r="BF169" s="29"/>
      <c r="BG169" s="23"/>
      <c r="BH169" s="23"/>
      <c r="BI169" s="23"/>
      <c r="BJ169" s="23"/>
      <c r="BK169" s="23"/>
      <c r="BL169" s="23"/>
      <c r="BM169" s="23"/>
      <c r="BN169" s="23"/>
      <c r="BO169" s="23"/>
      <c r="BP169" s="23"/>
      <c r="BQ169" s="23"/>
      <c r="BR169" s="23"/>
      <c r="BS169" s="24"/>
      <c r="BT169" s="24"/>
      <c r="BU169" s="24"/>
      <c r="BV169" s="24"/>
      <c r="BW169" s="25"/>
      <c r="BX169" s="25"/>
      <c r="BY169" s="25"/>
      <c r="BZ169" s="23"/>
      <c r="CA169" s="23"/>
      <c r="CB169" s="25"/>
      <c r="CC169" s="23"/>
      <c r="CD169" s="23"/>
      <c r="CI169" s="15"/>
      <c r="CJ169" s="16"/>
      <c r="CL169" s="15"/>
      <c r="CM169" s="15"/>
      <c r="CN169" s="15"/>
      <c r="CO169" s="15"/>
      <c r="CP169" s="15"/>
      <c r="CQ169" s="15"/>
      <c r="CR169" s="15"/>
      <c r="CS169" s="20"/>
      <c r="CT169" s="20"/>
      <c r="CU169" s="20"/>
      <c r="CV169" s="20"/>
      <c r="CW169" s="20"/>
    </row>
    <row r="170" spans="18:101" s="14" customFormat="1" ht="16.5" customHeight="1" x14ac:dyDescent="0.15">
      <c r="R170" s="18"/>
      <c r="S170" s="22"/>
      <c r="T170" s="20"/>
      <c r="U170" s="20"/>
      <c r="V170" s="20"/>
      <c r="W170" s="22"/>
      <c r="X170" s="22"/>
      <c r="Y170" s="20"/>
      <c r="Z170" s="20"/>
      <c r="AA170" s="20"/>
      <c r="AB170" s="22"/>
      <c r="AC170" s="20"/>
      <c r="AD170" s="20"/>
      <c r="AE170" s="20"/>
      <c r="AF170" s="22"/>
      <c r="AG170" s="20"/>
      <c r="AH170" s="20"/>
      <c r="AI170" s="20"/>
      <c r="AJ170" s="22"/>
      <c r="AK170" s="20"/>
      <c r="AL170" s="20"/>
      <c r="AM170" s="20"/>
      <c r="AN170" s="22"/>
      <c r="AO170" s="20"/>
      <c r="AP170" s="20"/>
      <c r="AQ170" s="20"/>
      <c r="AR170" s="20"/>
      <c r="AS170" s="20"/>
      <c r="AT170" s="20"/>
      <c r="AU170" s="20"/>
      <c r="AV170" s="20"/>
      <c r="AW170" s="20"/>
      <c r="AX170" s="20"/>
      <c r="AY170" s="20"/>
      <c r="AZ170" s="20"/>
      <c r="BA170" s="28"/>
      <c r="BB170" s="28"/>
      <c r="BD170" s="29"/>
      <c r="BE170" s="29"/>
      <c r="BF170" s="29"/>
      <c r="BG170" s="23"/>
      <c r="BH170" s="23"/>
      <c r="BI170" s="23"/>
      <c r="BJ170" s="23"/>
      <c r="BK170" s="23"/>
      <c r="BL170" s="23"/>
      <c r="BM170" s="23"/>
      <c r="BN170" s="23"/>
      <c r="BO170" s="23"/>
      <c r="BP170" s="23"/>
      <c r="BQ170" s="23"/>
      <c r="BR170" s="23"/>
      <c r="BS170" s="24"/>
      <c r="BT170" s="24"/>
      <c r="BU170" s="24"/>
      <c r="BV170" s="24"/>
      <c r="BW170" s="25"/>
      <c r="BX170" s="25"/>
      <c r="BY170" s="25"/>
      <c r="BZ170" s="23"/>
      <c r="CA170" s="23"/>
      <c r="CB170" s="25"/>
      <c r="CC170" s="23"/>
      <c r="CD170" s="23"/>
      <c r="CI170" s="15"/>
      <c r="CJ170" s="16"/>
      <c r="CL170" s="15"/>
      <c r="CM170" s="15"/>
      <c r="CN170" s="15"/>
      <c r="CO170" s="15"/>
      <c r="CP170" s="15"/>
      <c r="CQ170" s="15"/>
      <c r="CR170" s="15"/>
      <c r="CS170" s="20"/>
      <c r="CT170" s="20"/>
      <c r="CU170" s="20"/>
      <c r="CV170" s="20"/>
      <c r="CW170" s="20"/>
    </row>
    <row r="171" spans="18:101" s="14" customFormat="1" ht="16.5" customHeight="1" x14ac:dyDescent="0.15">
      <c r="R171" s="18"/>
      <c r="S171" s="22"/>
      <c r="T171" s="20"/>
      <c r="U171" s="20"/>
      <c r="V171" s="20"/>
      <c r="W171" s="22"/>
      <c r="X171" s="22"/>
      <c r="Y171" s="20"/>
      <c r="Z171" s="20"/>
      <c r="AA171" s="20"/>
      <c r="AB171" s="22"/>
      <c r="AC171" s="20"/>
      <c r="AD171" s="20"/>
      <c r="AE171" s="20"/>
      <c r="AF171" s="22"/>
      <c r="AG171" s="20"/>
      <c r="AH171" s="20"/>
      <c r="AI171" s="20"/>
      <c r="AJ171" s="22"/>
      <c r="AK171" s="20"/>
      <c r="AL171" s="20"/>
      <c r="AM171" s="20"/>
      <c r="AN171" s="22"/>
      <c r="AO171" s="20"/>
      <c r="AP171" s="20"/>
      <c r="AQ171" s="20"/>
      <c r="AR171" s="20"/>
      <c r="AS171" s="20"/>
      <c r="AT171" s="20"/>
      <c r="AU171" s="20"/>
      <c r="AV171" s="20"/>
      <c r="AW171" s="20"/>
      <c r="AX171" s="20"/>
      <c r="AY171" s="20"/>
      <c r="AZ171" s="20"/>
      <c r="BA171" s="28"/>
      <c r="BB171" s="28"/>
      <c r="BD171" s="29"/>
      <c r="BE171" s="29"/>
      <c r="BF171" s="29"/>
      <c r="BG171" s="23"/>
      <c r="BH171" s="23"/>
      <c r="BI171" s="23"/>
      <c r="BJ171" s="23"/>
      <c r="BK171" s="23"/>
      <c r="BL171" s="23"/>
      <c r="BM171" s="23"/>
      <c r="BN171" s="23"/>
      <c r="BO171" s="23"/>
      <c r="BP171" s="23"/>
      <c r="BQ171" s="23"/>
      <c r="BR171" s="23"/>
      <c r="BS171" s="24"/>
      <c r="BT171" s="24"/>
      <c r="BU171" s="24"/>
      <c r="BV171" s="24"/>
      <c r="BW171" s="25"/>
      <c r="BX171" s="25"/>
      <c r="BY171" s="25"/>
      <c r="BZ171" s="23"/>
      <c r="CA171" s="23"/>
      <c r="CB171" s="25"/>
      <c r="CC171" s="23"/>
      <c r="CD171" s="23"/>
      <c r="CI171" s="15"/>
      <c r="CJ171" s="16"/>
      <c r="CL171" s="15"/>
      <c r="CM171" s="15"/>
      <c r="CN171" s="15"/>
      <c r="CO171" s="15"/>
      <c r="CP171" s="15"/>
      <c r="CQ171" s="15"/>
      <c r="CR171" s="15"/>
      <c r="CS171" s="20"/>
      <c r="CT171" s="20"/>
      <c r="CU171" s="20"/>
      <c r="CV171" s="20"/>
      <c r="CW171" s="20"/>
    </row>
    <row r="172" spans="18:101" s="14" customFormat="1" ht="16.5" customHeight="1" x14ac:dyDescent="0.15">
      <c r="R172" s="18"/>
      <c r="S172" s="22"/>
      <c r="T172" s="20"/>
      <c r="U172" s="20"/>
      <c r="V172" s="20"/>
      <c r="W172" s="22"/>
      <c r="X172" s="22"/>
      <c r="Y172" s="20"/>
      <c r="Z172" s="20"/>
      <c r="AA172" s="20"/>
      <c r="AB172" s="22"/>
      <c r="AC172" s="20"/>
      <c r="AD172" s="20"/>
      <c r="AE172" s="20"/>
      <c r="AF172" s="22"/>
      <c r="AG172" s="20"/>
      <c r="AH172" s="20"/>
      <c r="AI172" s="20"/>
      <c r="AJ172" s="22"/>
      <c r="AK172" s="20"/>
      <c r="AL172" s="20"/>
      <c r="AM172" s="20"/>
      <c r="AN172" s="22"/>
      <c r="AO172" s="20"/>
      <c r="AP172" s="20"/>
      <c r="AQ172" s="20"/>
      <c r="AR172" s="20"/>
      <c r="AS172" s="20"/>
      <c r="AT172" s="20"/>
      <c r="AU172" s="20"/>
      <c r="AV172" s="20"/>
      <c r="AW172" s="20"/>
      <c r="AX172" s="20"/>
      <c r="AY172" s="20"/>
      <c r="AZ172" s="20"/>
      <c r="BA172" s="28"/>
      <c r="BB172" s="28"/>
      <c r="BD172" s="29"/>
      <c r="BE172" s="29"/>
      <c r="BF172" s="29"/>
      <c r="BG172" s="23"/>
      <c r="BH172" s="23"/>
      <c r="BI172" s="23"/>
      <c r="BJ172" s="23"/>
      <c r="BK172" s="23"/>
      <c r="BL172" s="23"/>
      <c r="BM172" s="23"/>
      <c r="BN172" s="23"/>
      <c r="BO172" s="23"/>
      <c r="BP172" s="23"/>
      <c r="BQ172" s="23"/>
      <c r="BR172" s="23"/>
      <c r="BS172" s="24"/>
      <c r="BT172" s="24"/>
      <c r="BU172" s="24"/>
      <c r="BV172" s="24"/>
      <c r="BW172" s="25"/>
      <c r="BX172" s="25"/>
      <c r="BY172" s="25"/>
      <c r="BZ172" s="23"/>
      <c r="CA172" s="23"/>
      <c r="CB172" s="25"/>
      <c r="CC172" s="23"/>
      <c r="CD172" s="23"/>
      <c r="CI172" s="15"/>
      <c r="CJ172" s="16"/>
      <c r="CL172" s="15"/>
      <c r="CM172" s="15"/>
      <c r="CN172" s="15"/>
      <c r="CO172" s="15"/>
      <c r="CP172" s="15"/>
      <c r="CQ172" s="15"/>
      <c r="CR172" s="15"/>
      <c r="CS172" s="20"/>
      <c r="CT172" s="20"/>
      <c r="CU172" s="20"/>
      <c r="CV172" s="20"/>
      <c r="CW172" s="20"/>
    </row>
    <row r="173" spans="18:101" s="14" customFormat="1" ht="16.5" customHeight="1" x14ac:dyDescent="0.15">
      <c r="R173" s="18"/>
      <c r="S173" s="22"/>
      <c r="T173" s="20"/>
      <c r="U173" s="20"/>
      <c r="V173" s="20"/>
      <c r="W173" s="22"/>
      <c r="X173" s="22"/>
      <c r="Y173" s="20"/>
      <c r="Z173" s="20"/>
      <c r="AA173" s="20"/>
      <c r="AB173" s="22"/>
      <c r="AC173" s="20"/>
      <c r="AD173" s="20"/>
      <c r="AE173" s="20"/>
      <c r="AF173" s="22"/>
      <c r="AG173" s="20"/>
      <c r="AH173" s="20"/>
      <c r="AI173" s="20"/>
      <c r="AJ173" s="22"/>
      <c r="AK173" s="20"/>
      <c r="AL173" s="20"/>
      <c r="AM173" s="20"/>
      <c r="AN173" s="22"/>
      <c r="AO173" s="20"/>
      <c r="AP173" s="20"/>
      <c r="AQ173" s="20"/>
      <c r="AR173" s="20"/>
      <c r="AS173" s="20"/>
      <c r="AT173" s="20"/>
      <c r="AU173" s="20"/>
      <c r="AV173" s="20"/>
      <c r="AW173" s="20"/>
      <c r="AX173" s="20"/>
      <c r="AY173" s="20"/>
      <c r="AZ173" s="20"/>
      <c r="BA173" s="28"/>
      <c r="BB173" s="28"/>
      <c r="BD173" s="29"/>
      <c r="BE173" s="29"/>
      <c r="BF173" s="29"/>
      <c r="BG173" s="23"/>
      <c r="BH173" s="23"/>
      <c r="BI173" s="23"/>
      <c r="BJ173" s="23"/>
      <c r="BK173" s="23"/>
      <c r="BL173" s="23"/>
      <c r="BM173" s="23"/>
      <c r="BN173" s="23"/>
      <c r="BO173" s="23"/>
      <c r="BP173" s="23"/>
      <c r="BQ173" s="23"/>
      <c r="BR173" s="23"/>
      <c r="BS173" s="24"/>
      <c r="BT173" s="24"/>
      <c r="BU173" s="24"/>
      <c r="BV173" s="24"/>
      <c r="BW173" s="25"/>
      <c r="BX173" s="25"/>
      <c r="BY173" s="25"/>
      <c r="BZ173" s="23"/>
      <c r="CA173" s="23"/>
      <c r="CB173" s="25"/>
      <c r="CC173" s="23"/>
      <c r="CD173" s="23"/>
      <c r="CI173" s="15"/>
      <c r="CJ173" s="16"/>
      <c r="CL173" s="15"/>
      <c r="CM173" s="15"/>
      <c r="CN173" s="15"/>
      <c r="CO173" s="15"/>
      <c r="CP173" s="15"/>
      <c r="CQ173" s="15"/>
      <c r="CR173" s="15"/>
      <c r="CS173" s="20"/>
      <c r="CT173" s="20"/>
      <c r="CU173" s="20"/>
      <c r="CV173" s="20"/>
      <c r="CW173" s="20"/>
    </row>
    <row r="174" spans="18:101" s="14" customFormat="1" ht="16.5" customHeight="1" x14ac:dyDescent="0.15">
      <c r="R174" s="18"/>
      <c r="S174" s="22"/>
      <c r="T174" s="20"/>
      <c r="U174" s="20"/>
      <c r="V174" s="20"/>
      <c r="W174" s="22"/>
      <c r="X174" s="22"/>
      <c r="Y174" s="20"/>
      <c r="Z174" s="20"/>
      <c r="AA174" s="20"/>
      <c r="AB174" s="22"/>
      <c r="AC174" s="20"/>
      <c r="AD174" s="20"/>
      <c r="AE174" s="20"/>
      <c r="AF174" s="22"/>
      <c r="AG174" s="20"/>
      <c r="AH174" s="20"/>
      <c r="AI174" s="20"/>
      <c r="AJ174" s="22"/>
      <c r="AK174" s="20"/>
      <c r="AL174" s="20"/>
      <c r="AM174" s="20"/>
      <c r="AN174" s="22"/>
      <c r="AO174" s="20"/>
      <c r="AP174" s="20"/>
      <c r="AQ174" s="20"/>
      <c r="AR174" s="20"/>
      <c r="AS174" s="20"/>
      <c r="AT174" s="20"/>
      <c r="AU174" s="20"/>
      <c r="AV174" s="20"/>
      <c r="AW174" s="20"/>
      <c r="AX174" s="20"/>
      <c r="AY174" s="20"/>
      <c r="AZ174" s="20"/>
      <c r="BA174" s="28"/>
      <c r="BB174" s="28"/>
      <c r="BD174" s="29"/>
      <c r="BE174" s="29"/>
      <c r="BF174" s="29"/>
      <c r="BG174" s="23"/>
      <c r="BH174" s="23"/>
      <c r="BI174" s="23"/>
      <c r="BJ174" s="23"/>
      <c r="BK174" s="23"/>
      <c r="BL174" s="23"/>
      <c r="BM174" s="23"/>
      <c r="BN174" s="23"/>
      <c r="BO174" s="23"/>
      <c r="BP174" s="23"/>
      <c r="BQ174" s="23"/>
      <c r="BR174" s="23"/>
      <c r="BS174" s="24"/>
      <c r="BT174" s="24"/>
      <c r="BU174" s="24"/>
      <c r="BV174" s="24"/>
      <c r="BW174" s="25"/>
      <c r="BX174" s="25"/>
      <c r="BY174" s="25"/>
      <c r="BZ174" s="23"/>
      <c r="CA174" s="23"/>
      <c r="CB174" s="25"/>
      <c r="CC174" s="23"/>
      <c r="CD174" s="23"/>
      <c r="CI174" s="15"/>
      <c r="CJ174" s="16"/>
      <c r="CL174" s="15"/>
      <c r="CM174" s="15"/>
      <c r="CN174" s="15"/>
      <c r="CO174" s="15"/>
      <c r="CP174" s="15"/>
      <c r="CQ174" s="15"/>
      <c r="CR174" s="15"/>
      <c r="CS174" s="20"/>
      <c r="CT174" s="20"/>
      <c r="CU174" s="20"/>
      <c r="CV174" s="20"/>
      <c r="CW174" s="20"/>
    </row>
    <row r="175" spans="18:101" s="14" customFormat="1" ht="16.5" customHeight="1" x14ac:dyDescent="0.15">
      <c r="R175" s="18"/>
      <c r="S175" s="22"/>
      <c r="T175" s="20"/>
      <c r="U175" s="20"/>
      <c r="V175" s="20"/>
      <c r="W175" s="22"/>
      <c r="X175" s="22"/>
      <c r="Y175" s="20"/>
      <c r="Z175" s="20"/>
      <c r="AA175" s="20"/>
      <c r="AB175" s="22"/>
      <c r="AC175" s="20"/>
      <c r="AD175" s="20"/>
      <c r="AE175" s="20"/>
      <c r="AF175" s="22"/>
      <c r="AG175" s="20"/>
      <c r="AH175" s="20"/>
      <c r="AI175" s="20"/>
      <c r="AJ175" s="22"/>
      <c r="AK175" s="20"/>
      <c r="AL175" s="20"/>
      <c r="AM175" s="20"/>
      <c r="AN175" s="22"/>
      <c r="AO175" s="20"/>
      <c r="AP175" s="20"/>
      <c r="AQ175" s="20"/>
      <c r="AR175" s="20"/>
      <c r="AS175" s="20"/>
      <c r="AT175" s="20"/>
      <c r="AU175" s="20"/>
      <c r="AV175" s="20"/>
      <c r="AW175" s="20"/>
      <c r="AX175" s="20"/>
      <c r="AY175" s="20"/>
      <c r="AZ175" s="20"/>
      <c r="BA175" s="28"/>
      <c r="BB175" s="28"/>
      <c r="BD175" s="29"/>
      <c r="BE175" s="29"/>
      <c r="BF175" s="29"/>
      <c r="BG175" s="23"/>
      <c r="BH175" s="23"/>
      <c r="BI175" s="23"/>
      <c r="BJ175" s="23"/>
      <c r="BK175" s="23"/>
      <c r="BL175" s="23"/>
      <c r="BM175" s="23"/>
      <c r="BN175" s="23"/>
      <c r="BO175" s="23"/>
      <c r="BP175" s="23"/>
      <c r="BQ175" s="23"/>
      <c r="BR175" s="23"/>
      <c r="BS175" s="24"/>
      <c r="BT175" s="24"/>
      <c r="BU175" s="24"/>
      <c r="BV175" s="24"/>
      <c r="BW175" s="25"/>
      <c r="BX175" s="25"/>
      <c r="BY175" s="25"/>
      <c r="BZ175" s="23"/>
      <c r="CA175" s="23"/>
      <c r="CB175" s="25"/>
      <c r="CC175" s="23"/>
      <c r="CD175" s="23"/>
      <c r="CI175" s="15"/>
      <c r="CJ175" s="16"/>
      <c r="CL175" s="15"/>
      <c r="CM175" s="15"/>
      <c r="CN175" s="15"/>
      <c r="CO175" s="15"/>
      <c r="CP175" s="15"/>
      <c r="CQ175" s="15"/>
      <c r="CR175" s="15"/>
      <c r="CS175" s="20"/>
      <c r="CT175" s="20"/>
      <c r="CU175" s="20"/>
      <c r="CV175" s="20"/>
      <c r="CW175" s="20"/>
    </row>
    <row r="176" spans="18:101" s="14" customFormat="1" ht="16.5" customHeight="1" x14ac:dyDescent="0.15">
      <c r="R176" s="18"/>
      <c r="S176" s="22"/>
      <c r="T176" s="20"/>
      <c r="U176" s="20"/>
      <c r="V176" s="20"/>
      <c r="W176" s="22"/>
      <c r="X176" s="22"/>
      <c r="Y176" s="20"/>
      <c r="Z176" s="20"/>
      <c r="AA176" s="20"/>
      <c r="AB176" s="22"/>
      <c r="AC176" s="20"/>
      <c r="AD176" s="20"/>
      <c r="AE176" s="20"/>
      <c r="AF176" s="22"/>
      <c r="AG176" s="20"/>
      <c r="AH176" s="20"/>
      <c r="AI176" s="20"/>
      <c r="AJ176" s="22"/>
      <c r="AK176" s="20"/>
      <c r="AL176" s="20"/>
      <c r="AM176" s="20"/>
      <c r="AN176" s="22"/>
      <c r="AO176" s="20"/>
      <c r="AP176" s="20"/>
      <c r="AQ176" s="20"/>
      <c r="AR176" s="20"/>
      <c r="AS176" s="20"/>
      <c r="AT176" s="20"/>
      <c r="AU176" s="20"/>
      <c r="AV176" s="20"/>
      <c r="AW176" s="20"/>
      <c r="AX176" s="20"/>
      <c r="AY176" s="20"/>
      <c r="AZ176" s="20"/>
      <c r="BA176" s="28"/>
      <c r="BB176" s="28"/>
      <c r="BD176" s="29"/>
      <c r="BE176" s="29"/>
      <c r="BF176" s="29"/>
      <c r="BG176" s="23"/>
      <c r="BH176" s="23"/>
      <c r="BI176" s="23"/>
      <c r="BJ176" s="23"/>
      <c r="BK176" s="23"/>
      <c r="BL176" s="23"/>
      <c r="BM176" s="23"/>
      <c r="BN176" s="23"/>
      <c r="BO176" s="23"/>
      <c r="BP176" s="23"/>
      <c r="BQ176" s="23"/>
      <c r="BR176" s="23"/>
      <c r="BS176" s="24"/>
      <c r="BT176" s="24"/>
      <c r="BU176" s="24"/>
      <c r="BV176" s="24"/>
      <c r="BW176" s="25"/>
      <c r="BX176" s="25"/>
      <c r="BY176" s="25"/>
      <c r="BZ176" s="23"/>
      <c r="CA176" s="23"/>
      <c r="CB176" s="25"/>
      <c r="CC176" s="23"/>
      <c r="CD176" s="23"/>
      <c r="CI176" s="15"/>
      <c r="CJ176" s="16"/>
      <c r="CL176" s="15"/>
      <c r="CM176" s="15"/>
      <c r="CN176" s="15"/>
      <c r="CO176" s="15"/>
      <c r="CP176" s="15"/>
      <c r="CQ176" s="15"/>
      <c r="CR176" s="15"/>
      <c r="CS176" s="20"/>
      <c r="CT176" s="20"/>
      <c r="CU176" s="20"/>
      <c r="CV176" s="20"/>
      <c r="CW176" s="20"/>
    </row>
    <row r="177" spans="18:101" s="14" customFormat="1" ht="16.5" customHeight="1" x14ac:dyDescent="0.15">
      <c r="R177" s="18"/>
      <c r="S177" s="22"/>
      <c r="T177" s="20"/>
      <c r="U177" s="20"/>
      <c r="V177" s="20"/>
      <c r="W177" s="22"/>
      <c r="X177" s="22"/>
      <c r="Y177" s="20"/>
      <c r="Z177" s="20"/>
      <c r="AA177" s="20"/>
      <c r="AB177" s="22"/>
      <c r="AC177" s="20"/>
      <c r="AD177" s="20"/>
      <c r="AE177" s="20"/>
      <c r="AF177" s="22"/>
      <c r="AG177" s="20"/>
      <c r="AH177" s="20"/>
      <c r="AI177" s="20"/>
      <c r="AJ177" s="22"/>
      <c r="AK177" s="20"/>
      <c r="AL177" s="20"/>
      <c r="AM177" s="20"/>
      <c r="AN177" s="22"/>
      <c r="AO177" s="20"/>
      <c r="AP177" s="20"/>
      <c r="AQ177" s="20"/>
      <c r="AR177" s="20"/>
      <c r="AS177" s="20"/>
      <c r="AT177" s="20"/>
      <c r="AU177" s="20"/>
      <c r="AV177" s="20"/>
      <c r="AW177" s="20"/>
      <c r="AX177" s="20"/>
      <c r="AY177" s="20"/>
      <c r="AZ177" s="20"/>
      <c r="BA177" s="28"/>
      <c r="BB177" s="28"/>
      <c r="BD177" s="29"/>
      <c r="BE177" s="29"/>
      <c r="BF177" s="29"/>
      <c r="BG177" s="23"/>
      <c r="BH177" s="23"/>
      <c r="BI177" s="23"/>
      <c r="BJ177" s="23"/>
      <c r="BK177" s="23"/>
      <c r="BL177" s="23"/>
      <c r="BM177" s="23"/>
      <c r="BN177" s="23"/>
      <c r="BO177" s="23"/>
      <c r="BP177" s="23"/>
      <c r="BQ177" s="23"/>
      <c r="BR177" s="23"/>
      <c r="BS177" s="24"/>
      <c r="BT177" s="24"/>
      <c r="BU177" s="24"/>
      <c r="BV177" s="24"/>
      <c r="BW177" s="25"/>
      <c r="BX177" s="25"/>
      <c r="BY177" s="25"/>
      <c r="BZ177" s="23"/>
      <c r="CA177" s="23"/>
      <c r="CB177" s="25"/>
      <c r="CC177" s="23"/>
      <c r="CD177" s="23"/>
      <c r="CI177" s="15"/>
      <c r="CJ177" s="16"/>
      <c r="CL177" s="15"/>
      <c r="CM177" s="15"/>
      <c r="CN177" s="15"/>
      <c r="CO177" s="15"/>
      <c r="CP177" s="15"/>
      <c r="CQ177" s="15"/>
      <c r="CR177" s="15"/>
      <c r="CS177" s="20"/>
      <c r="CT177" s="20"/>
      <c r="CU177" s="20"/>
      <c r="CV177" s="20"/>
      <c r="CW177" s="20"/>
    </row>
    <row r="178" spans="18:101" s="14" customFormat="1" ht="16.5" customHeight="1" x14ac:dyDescent="0.15">
      <c r="R178" s="18"/>
      <c r="S178" s="22"/>
      <c r="T178" s="20"/>
      <c r="U178" s="20"/>
      <c r="V178" s="20"/>
      <c r="W178" s="22"/>
      <c r="X178" s="22"/>
      <c r="Y178" s="20"/>
      <c r="Z178" s="20"/>
      <c r="AA178" s="20"/>
      <c r="AB178" s="22"/>
      <c r="AC178" s="20"/>
      <c r="AD178" s="20"/>
      <c r="AE178" s="20"/>
      <c r="AF178" s="22"/>
      <c r="AG178" s="20"/>
      <c r="AH178" s="20"/>
      <c r="AI178" s="20"/>
      <c r="AJ178" s="22"/>
      <c r="AK178" s="20"/>
      <c r="AL178" s="20"/>
      <c r="AM178" s="20"/>
      <c r="AN178" s="22"/>
      <c r="AO178" s="20"/>
      <c r="AP178" s="20"/>
      <c r="AQ178" s="20"/>
      <c r="AR178" s="20"/>
      <c r="AS178" s="20"/>
      <c r="AT178" s="20"/>
      <c r="AU178" s="20"/>
      <c r="AV178" s="20"/>
      <c r="AW178" s="20"/>
      <c r="AX178" s="20"/>
      <c r="AY178" s="20"/>
      <c r="AZ178" s="20"/>
      <c r="BA178" s="28"/>
      <c r="BB178" s="28"/>
      <c r="BD178" s="29"/>
      <c r="BE178" s="29"/>
      <c r="BF178" s="29"/>
      <c r="BG178" s="23"/>
      <c r="BH178" s="23"/>
      <c r="BI178" s="23"/>
      <c r="BJ178" s="23"/>
      <c r="BK178" s="23"/>
      <c r="BL178" s="23"/>
      <c r="BM178" s="23"/>
      <c r="BN178" s="23"/>
      <c r="BO178" s="23"/>
      <c r="BP178" s="23"/>
      <c r="BQ178" s="23"/>
      <c r="BR178" s="23"/>
      <c r="BS178" s="24"/>
      <c r="BT178" s="24"/>
      <c r="BU178" s="24"/>
      <c r="BV178" s="24"/>
      <c r="BW178" s="25"/>
      <c r="BX178" s="25"/>
      <c r="BY178" s="25"/>
      <c r="BZ178" s="23"/>
      <c r="CA178" s="23"/>
      <c r="CB178" s="25"/>
      <c r="CC178" s="23"/>
      <c r="CD178" s="23"/>
      <c r="CI178" s="15"/>
      <c r="CJ178" s="16"/>
      <c r="CL178" s="15"/>
      <c r="CM178" s="15"/>
      <c r="CN178" s="15"/>
      <c r="CO178" s="15"/>
      <c r="CP178" s="15"/>
      <c r="CQ178" s="15"/>
      <c r="CR178" s="15"/>
      <c r="CS178" s="20"/>
      <c r="CT178" s="20"/>
      <c r="CU178" s="20"/>
      <c r="CV178" s="20"/>
      <c r="CW178" s="20"/>
    </row>
    <row r="179" spans="18:101" s="14" customFormat="1" ht="16.5" customHeight="1" x14ac:dyDescent="0.15">
      <c r="R179" s="18"/>
      <c r="S179" s="22"/>
      <c r="T179" s="20"/>
      <c r="U179" s="20"/>
      <c r="V179" s="20"/>
      <c r="W179" s="22"/>
      <c r="X179" s="22"/>
      <c r="Y179" s="20"/>
      <c r="Z179" s="20"/>
      <c r="AA179" s="20"/>
      <c r="AB179" s="22"/>
      <c r="AC179" s="20"/>
      <c r="AD179" s="20"/>
      <c r="AE179" s="20"/>
      <c r="AF179" s="22"/>
      <c r="AG179" s="20"/>
      <c r="AH179" s="20"/>
      <c r="AI179" s="20"/>
      <c r="AJ179" s="22"/>
      <c r="AK179" s="20"/>
      <c r="AL179" s="20"/>
      <c r="AM179" s="20"/>
      <c r="AN179" s="22"/>
      <c r="AO179" s="20"/>
      <c r="AP179" s="20"/>
      <c r="AQ179" s="20"/>
      <c r="AR179" s="20"/>
      <c r="AS179" s="20"/>
      <c r="AT179" s="20"/>
      <c r="AU179" s="20"/>
      <c r="AV179" s="20"/>
      <c r="AW179" s="20"/>
      <c r="AX179" s="20"/>
      <c r="AY179" s="20"/>
      <c r="AZ179" s="20"/>
      <c r="BA179" s="28"/>
      <c r="BB179" s="28"/>
      <c r="BD179" s="29"/>
      <c r="BE179" s="29"/>
      <c r="BF179" s="29"/>
      <c r="BG179" s="23"/>
      <c r="BH179" s="23"/>
      <c r="BI179" s="23"/>
      <c r="BJ179" s="23"/>
      <c r="BK179" s="23"/>
      <c r="BL179" s="23"/>
      <c r="BM179" s="23"/>
      <c r="BN179" s="23"/>
      <c r="BO179" s="23"/>
      <c r="BP179" s="23"/>
      <c r="BQ179" s="23"/>
      <c r="BR179" s="23"/>
      <c r="BS179" s="24"/>
      <c r="BT179" s="24"/>
      <c r="BU179" s="24"/>
      <c r="BV179" s="24"/>
      <c r="BW179" s="25"/>
      <c r="BX179" s="25"/>
      <c r="BY179" s="25"/>
      <c r="BZ179" s="23"/>
      <c r="CA179" s="23"/>
      <c r="CB179" s="25"/>
      <c r="CC179" s="23"/>
      <c r="CD179" s="23"/>
      <c r="CI179" s="15"/>
      <c r="CJ179" s="16"/>
      <c r="CL179" s="15"/>
      <c r="CM179" s="15"/>
      <c r="CN179" s="15"/>
      <c r="CO179" s="15"/>
      <c r="CP179" s="15"/>
      <c r="CQ179" s="15"/>
      <c r="CR179" s="15"/>
      <c r="CS179" s="20"/>
      <c r="CT179" s="20"/>
      <c r="CU179" s="20"/>
      <c r="CV179" s="20"/>
      <c r="CW179" s="20"/>
    </row>
    <row r="180" spans="18:101" s="14" customFormat="1" ht="16.5" customHeight="1" x14ac:dyDescent="0.15">
      <c r="R180" s="18"/>
      <c r="S180" s="22"/>
      <c r="T180" s="20"/>
      <c r="U180" s="20"/>
      <c r="V180" s="20"/>
      <c r="W180" s="22"/>
      <c r="X180" s="22"/>
      <c r="Y180" s="20"/>
      <c r="Z180" s="20"/>
      <c r="AA180" s="20"/>
      <c r="AB180" s="22"/>
      <c r="AC180" s="20"/>
      <c r="AD180" s="20"/>
      <c r="AE180" s="20"/>
      <c r="AF180" s="22"/>
      <c r="AG180" s="20"/>
      <c r="AH180" s="20"/>
      <c r="AI180" s="20"/>
      <c r="AJ180" s="22"/>
      <c r="AK180" s="20"/>
      <c r="AL180" s="20"/>
      <c r="AM180" s="20"/>
      <c r="AN180" s="22"/>
      <c r="AO180" s="20"/>
      <c r="AP180" s="20"/>
      <c r="AQ180" s="20"/>
      <c r="AR180" s="20"/>
      <c r="AS180" s="20"/>
      <c r="AT180" s="20"/>
      <c r="AU180" s="20"/>
      <c r="AV180" s="20"/>
      <c r="AW180" s="20"/>
      <c r="AX180" s="20"/>
      <c r="AY180" s="20"/>
      <c r="AZ180" s="20"/>
      <c r="BA180" s="28"/>
      <c r="BB180" s="28"/>
      <c r="BD180" s="29"/>
      <c r="BE180" s="29"/>
      <c r="BF180" s="29"/>
      <c r="BG180" s="23"/>
      <c r="BH180" s="23"/>
      <c r="BI180" s="23"/>
      <c r="BJ180" s="23"/>
      <c r="BK180" s="23"/>
      <c r="BL180" s="23"/>
      <c r="BM180" s="23"/>
      <c r="BN180" s="23"/>
      <c r="BO180" s="23"/>
      <c r="BP180" s="23"/>
      <c r="BQ180" s="23"/>
      <c r="BR180" s="23"/>
      <c r="BS180" s="24"/>
      <c r="BT180" s="24"/>
      <c r="BU180" s="24"/>
      <c r="BV180" s="24"/>
      <c r="BW180" s="25"/>
      <c r="BX180" s="25"/>
      <c r="BY180" s="25"/>
      <c r="BZ180" s="23"/>
      <c r="CA180" s="23"/>
      <c r="CB180" s="25"/>
      <c r="CC180" s="23"/>
      <c r="CD180" s="23"/>
      <c r="CI180" s="15"/>
      <c r="CJ180" s="16"/>
      <c r="CL180" s="15"/>
      <c r="CM180" s="15"/>
      <c r="CN180" s="15"/>
      <c r="CO180" s="15"/>
      <c r="CP180" s="15"/>
      <c r="CQ180" s="15"/>
      <c r="CR180" s="15"/>
      <c r="CS180" s="20"/>
      <c r="CT180" s="20"/>
      <c r="CU180" s="20"/>
      <c r="CV180" s="20"/>
      <c r="CW180" s="20"/>
    </row>
    <row r="181" spans="18:101" s="14" customFormat="1" ht="16.5" customHeight="1" x14ac:dyDescent="0.15">
      <c r="R181" s="18"/>
      <c r="S181" s="22"/>
      <c r="T181" s="20"/>
      <c r="U181" s="20"/>
      <c r="V181" s="20"/>
      <c r="W181" s="22"/>
      <c r="X181" s="22"/>
      <c r="Y181" s="20"/>
      <c r="Z181" s="20"/>
      <c r="AA181" s="20"/>
      <c r="AB181" s="22"/>
      <c r="AC181" s="20"/>
      <c r="AD181" s="20"/>
      <c r="AE181" s="20"/>
      <c r="AF181" s="22"/>
      <c r="AG181" s="20"/>
      <c r="AH181" s="20"/>
      <c r="AI181" s="20"/>
      <c r="AJ181" s="22"/>
      <c r="AK181" s="20"/>
      <c r="AL181" s="20"/>
      <c r="AM181" s="20"/>
      <c r="AN181" s="22"/>
      <c r="AO181" s="20"/>
      <c r="AP181" s="20"/>
      <c r="AQ181" s="20"/>
      <c r="AR181" s="20"/>
      <c r="AS181" s="20"/>
      <c r="AT181" s="20"/>
      <c r="AU181" s="20"/>
      <c r="AV181" s="20"/>
      <c r="AW181" s="20"/>
      <c r="AX181" s="20"/>
      <c r="AY181" s="20"/>
      <c r="AZ181" s="20"/>
      <c r="BA181" s="28"/>
      <c r="BB181" s="28"/>
      <c r="BD181" s="29"/>
      <c r="BE181" s="29"/>
      <c r="BF181" s="29"/>
      <c r="BG181" s="23"/>
      <c r="BH181" s="23"/>
      <c r="BI181" s="23"/>
      <c r="BJ181" s="23"/>
      <c r="BK181" s="23"/>
      <c r="BL181" s="23"/>
      <c r="BM181" s="23"/>
      <c r="BN181" s="23"/>
      <c r="BO181" s="23"/>
      <c r="BP181" s="23"/>
      <c r="BQ181" s="23"/>
      <c r="BR181" s="23"/>
      <c r="BS181" s="24"/>
      <c r="BT181" s="24"/>
      <c r="BU181" s="24"/>
      <c r="BV181" s="24"/>
      <c r="BW181" s="25"/>
      <c r="BX181" s="25"/>
      <c r="BY181" s="25"/>
      <c r="BZ181" s="23"/>
      <c r="CA181" s="23"/>
      <c r="CB181" s="25"/>
      <c r="CC181" s="23"/>
      <c r="CD181" s="23"/>
      <c r="CI181" s="15"/>
      <c r="CJ181" s="16"/>
      <c r="CL181" s="15"/>
      <c r="CM181" s="15"/>
      <c r="CN181" s="15"/>
      <c r="CO181" s="15"/>
      <c r="CP181" s="15"/>
      <c r="CQ181" s="15"/>
      <c r="CR181" s="15"/>
      <c r="CS181" s="20"/>
      <c r="CT181" s="20"/>
      <c r="CU181" s="20"/>
      <c r="CV181" s="20"/>
      <c r="CW181" s="20"/>
    </row>
    <row r="182" spans="18:101" s="14" customFormat="1" ht="16.5" customHeight="1" x14ac:dyDescent="0.15">
      <c r="R182" s="18"/>
      <c r="S182" s="22"/>
      <c r="T182" s="20"/>
      <c r="U182" s="20"/>
      <c r="V182" s="20"/>
      <c r="W182" s="22"/>
      <c r="X182" s="22"/>
      <c r="Y182" s="20"/>
      <c r="Z182" s="20"/>
      <c r="AA182" s="20"/>
      <c r="AB182" s="22"/>
      <c r="AC182" s="20"/>
      <c r="AD182" s="20"/>
      <c r="AE182" s="20"/>
      <c r="AF182" s="22"/>
      <c r="AG182" s="20"/>
      <c r="AH182" s="20"/>
      <c r="AI182" s="20"/>
      <c r="AJ182" s="22"/>
      <c r="AK182" s="20"/>
      <c r="AL182" s="20"/>
      <c r="AM182" s="20"/>
      <c r="AN182" s="22"/>
      <c r="AO182" s="20"/>
      <c r="AP182" s="20"/>
      <c r="AQ182" s="20"/>
      <c r="AR182" s="20"/>
      <c r="AS182" s="20"/>
      <c r="AT182" s="20"/>
      <c r="AU182" s="20"/>
      <c r="AV182" s="20"/>
      <c r="AW182" s="20"/>
      <c r="AX182" s="20"/>
      <c r="AY182" s="20"/>
      <c r="AZ182" s="20"/>
      <c r="BA182" s="28"/>
      <c r="BB182" s="28"/>
      <c r="BD182" s="29"/>
      <c r="BE182" s="29"/>
      <c r="BF182" s="29"/>
      <c r="BG182" s="23"/>
      <c r="BH182" s="23"/>
      <c r="BI182" s="23"/>
      <c r="BJ182" s="23"/>
      <c r="BK182" s="23"/>
      <c r="BL182" s="23"/>
      <c r="BM182" s="23"/>
      <c r="BN182" s="23"/>
      <c r="BO182" s="23"/>
      <c r="BP182" s="23"/>
      <c r="BQ182" s="23"/>
      <c r="BR182" s="23"/>
      <c r="BS182" s="24"/>
      <c r="BT182" s="24"/>
      <c r="BU182" s="24"/>
      <c r="BV182" s="24"/>
      <c r="BW182" s="25"/>
      <c r="BX182" s="25"/>
      <c r="BY182" s="25"/>
      <c r="BZ182" s="23"/>
      <c r="CA182" s="23"/>
      <c r="CB182" s="25"/>
      <c r="CC182" s="23"/>
      <c r="CD182" s="23"/>
      <c r="CI182" s="15"/>
      <c r="CJ182" s="16"/>
      <c r="CL182" s="15"/>
      <c r="CM182" s="15"/>
      <c r="CN182" s="15"/>
      <c r="CO182" s="15"/>
      <c r="CP182" s="15"/>
      <c r="CQ182" s="15"/>
      <c r="CR182" s="15"/>
      <c r="CS182" s="20"/>
      <c r="CT182" s="20"/>
      <c r="CU182" s="20"/>
      <c r="CV182" s="20"/>
      <c r="CW182" s="20"/>
    </row>
    <row r="183" spans="18:101" s="14" customFormat="1" ht="16.5" customHeight="1" x14ac:dyDescent="0.15">
      <c r="R183" s="18"/>
      <c r="S183" s="22"/>
      <c r="T183" s="20"/>
      <c r="U183" s="20"/>
      <c r="V183" s="20"/>
      <c r="W183" s="22"/>
      <c r="X183" s="22"/>
      <c r="Y183" s="20"/>
      <c r="Z183" s="20"/>
      <c r="AA183" s="20"/>
      <c r="AB183" s="22"/>
      <c r="AC183" s="20"/>
      <c r="AD183" s="20"/>
      <c r="AE183" s="20"/>
      <c r="AF183" s="22"/>
      <c r="AG183" s="20"/>
      <c r="AH183" s="20"/>
      <c r="AI183" s="20"/>
      <c r="AJ183" s="22"/>
      <c r="AK183" s="20"/>
      <c r="AL183" s="20"/>
      <c r="AM183" s="20"/>
      <c r="AN183" s="22"/>
      <c r="AO183" s="20"/>
      <c r="AP183" s="20"/>
      <c r="AQ183" s="20"/>
      <c r="AR183" s="20"/>
      <c r="AS183" s="20"/>
      <c r="AT183" s="20"/>
      <c r="AU183" s="20"/>
      <c r="AV183" s="20"/>
      <c r="AW183" s="20"/>
      <c r="AX183" s="20"/>
      <c r="AY183" s="20"/>
      <c r="AZ183" s="20"/>
      <c r="BA183" s="28"/>
      <c r="BB183" s="28"/>
      <c r="BD183" s="29"/>
      <c r="BE183" s="29"/>
      <c r="BF183" s="29"/>
      <c r="BG183" s="23"/>
      <c r="BH183" s="23"/>
      <c r="BI183" s="23"/>
      <c r="BJ183" s="23"/>
      <c r="BK183" s="23"/>
      <c r="BL183" s="23"/>
      <c r="BM183" s="23"/>
      <c r="BN183" s="23"/>
      <c r="BO183" s="23"/>
      <c r="BP183" s="23"/>
      <c r="BQ183" s="23"/>
      <c r="BR183" s="23"/>
      <c r="BS183" s="24"/>
      <c r="BT183" s="24"/>
      <c r="BU183" s="24"/>
      <c r="BV183" s="24"/>
      <c r="BW183" s="25"/>
      <c r="BX183" s="25"/>
      <c r="BY183" s="25"/>
      <c r="BZ183" s="23"/>
      <c r="CA183" s="23"/>
      <c r="CB183" s="25"/>
      <c r="CC183" s="23"/>
      <c r="CD183" s="23"/>
      <c r="CI183" s="15"/>
      <c r="CJ183" s="16"/>
      <c r="CL183" s="15"/>
      <c r="CM183" s="15"/>
      <c r="CN183" s="15"/>
      <c r="CO183" s="15"/>
      <c r="CP183" s="15"/>
      <c r="CQ183" s="15"/>
      <c r="CR183" s="15"/>
      <c r="CS183" s="20"/>
      <c r="CT183" s="20"/>
      <c r="CU183" s="20"/>
      <c r="CV183" s="20"/>
      <c r="CW183" s="20"/>
    </row>
    <row r="184" spans="18:101" s="14" customFormat="1" ht="16.5" customHeight="1" x14ac:dyDescent="0.15">
      <c r="R184" s="18"/>
      <c r="S184" s="22"/>
      <c r="T184" s="20"/>
      <c r="U184" s="20"/>
      <c r="V184" s="20"/>
      <c r="W184" s="22"/>
      <c r="X184" s="22"/>
      <c r="Y184" s="20"/>
      <c r="Z184" s="20"/>
      <c r="AA184" s="20"/>
      <c r="AB184" s="22"/>
      <c r="AC184" s="20"/>
      <c r="AD184" s="20"/>
      <c r="AE184" s="20"/>
      <c r="AF184" s="22"/>
      <c r="AG184" s="20"/>
      <c r="AH184" s="20"/>
      <c r="AI184" s="20"/>
      <c r="AJ184" s="22"/>
      <c r="AK184" s="20"/>
      <c r="AL184" s="20"/>
      <c r="AM184" s="20"/>
      <c r="AN184" s="22"/>
      <c r="AO184" s="20"/>
      <c r="AP184" s="20"/>
      <c r="AQ184" s="20"/>
      <c r="AR184" s="20"/>
      <c r="AS184" s="20"/>
      <c r="AT184" s="20"/>
      <c r="AU184" s="20"/>
      <c r="AV184" s="20"/>
      <c r="AW184" s="20"/>
      <c r="AX184" s="20"/>
      <c r="AY184" s="20"/>
      <c r="AZ184" s="20"/>
      <c r="BA184" s="28"/>
      <c r="BB184" s="28"/>
      <c r="BD184" s="29"/>
      <c r="BE184" s="29"/>
      <c r="BF184" s="29"/>
      <c r="BG184" s="23"/>
      <c r="BH184" s="23"/>
      <c r="BI184" s="23"/>
      <c r="BJ184" s="23"/>
      <c r="BK184" s="23"/>
      <c r="BL184" s="23"/>
      <c r="BM184" s="23"/>
      <c r="BN184" s="23"/>
      <c r="BO184" s="23"/>
      <c r="BP184" s="23"/>
      <c r="BQ184" s="23"/>
      <c r="BR184" s="23"/>
      <c r="BS184" s="24"/>
      <c r="BT184" s="24"/>
      <c r="BU184" s="24"/>
      <c r="BV184" s="24"/>
      <c r="BW184" s="25"/>
      <c r="BX184" s="25"/>
      <c r="BY184" s="25"/>
      <c r="BZ184" s="23"/>
      <c r="CA184" s="23"/>
      <c r="CB184" s="25"/>
      <c r="CC184" s="23"/>
      <c r="CD184" s="23"/>
      <c r="CI184" s="15"/>
      <c r="CJ184" s="16"/>
      <c r="CL184" s="15"/>
      <c r="CM184" s="15"/>
      <c r="CN184" s="15"/>
      <c r="CO184" s="15"/>
      <c r="CP184" s="15"/>
      <c r="CQ184" s="15"/>
      <c r="CR184" s="15"/>
      <c r="CS184" s="20"/>
      <c r="CT184" s="20"/>
      <c r="CU184" s="20"/>
      <c r="CV184" s="20"/>
      <c r="CW184" s="20"/>
    </row>
    <row r="185" spans="18:101" s="14" customFormat="1" ht="16.5" customHeight="1" x14ac:dyDescent="0.15">
      <c r="R185" s="18"/>
      <c r="S185" s="22"/>
      <c r="T185" s="20"/>
      <c r="U185" s="20"/>
      <c r="V185" s="20"/>
      <c r="W185" s="22"/>
      <c r="X185" s="22"/>
      <c r="Y185" s="20"/>
      <c r="Z185" s="20"/>
      <c r="AA185" s="20"/>
      <c r="AB185" s="22"/>
      <c r="AC185" s="20"/>
      <c r="AD185" s="20"/>
      <c r="AE185" s="20"/>
      <c r="AF185" s="22"/>
      <c r="AG185" s="20"/>
      <c r="AH185" s="20"/>
      <c r="AI185" s="20"/>
      <c r="AJ185" s="22"/>
      <c r="AK185" s="20"/>
      <c r="AL185" s="20"/>
      <c r="AM185" s="20"/>
      <c r="AN185" s="22"/>
      <c r="AO185" s="20"/>
      <c r="AP185" s="20"/>
      <c r="AQ185" s="20"/>
      <c r="AR185" s="20"/>
      <c r="AS185" s="20"/>
      <c r="AT185" s="20"/>
      <c r="AU185" s="20"/>
      <c r="AV185" s="20"/>
      <c r="AW185" s="20"/>
      <c r="AX185" s="20"/>
      <c r="AY185" s="20"/>
      <c r="AZ185" s="20"/>
      <c r="BA185" s="28"/>
      <c r="BB185" s="28"/>
      <c r="BD185" s="29"/>
      <c r="BE185" s="29"/>
      <c r="BF185" s="29"/>
      <c r="BG185" s="23"/>
      <c r="BH185" s="23"/>
      <c r="BI185" s="23"/>
      <c r="BJ185" s="23"/>
      <c r="BK185" s="23"/>
      <c r="BL185" s="23"/>
      <c r="BM185" s="23"/>
      <c r="BN185" s="23"/>
      <c r="BO185" s="23"/>
      <c r="BP185" s="23"/>
      <c r="BQ185" s="23"/>
      <c r="BR185" s="23"/>
      <c r="BS185" s="24"/>
      <c r="BT185" s="24"/>
      <c r="BU185" s="24"/>
      <c r="BV185" s="24"/>
      <c r="BW185" s="25"/>
      <c r="BX185" s="25"/>
      <c r="BY185" s="25"/>
      <c r="BZ185" s="23"/>
      <c r="CA185" s="23"/>
      <c r="CB185" s="25"/>
      <c r="CC185" s="23"/>
      <c r="CD185" s="23"/>
      <c r="CI185" s="15"/>
      <c r="CJ185" s="16"/>
      <c r="CL185" s="15"/>
      <c r="CM185" s="15"/>
      <c r="CN185" s="15"/>
      <c r="CO185" s="15"/>
      <c r="CP185" s="15"/>
      <c r="CQ185" s="15"/>
      <c r="CR185" s="15"/>
      <c r="CS185" s="20"/>
      <c r="CT185" s="20"/>
      <c r="CU185" s="20"/>
      <c r="CV185" s="20"/>
      <c r="CW185" s="20"/>
    </row>
    <row r="186" spans="18:101" s="14" customFormat="1" ht="16.5" customHeight="1" x14ac:dyDescent="0.15">
      <c r="R186" s="18"/>
      <c r="S186" s="22"/>
      <c r="T186" s="20"/>
      <c r="U186" s="20"/>
      <c r="V186" s="20"/>
      <c r="W186" s="22"/>
      <c r="X186" s="22"/>
      <c r="Y186" s="20"/>
      <c r="Z186" s="20"/>
      <c r="AA186" s="20"/>
      <c r="AB186" s="22"/>
      <c r="AC186" s="20"/>
      <c r="AD186" s="20"/>
      <c r="AE186" s="20"/>
      <c r="AF186" s="22"/>
      <c r="AG186" s="20"/>
      <c r="AH186" s="20"/>
      <c r="AI186" s="20"/>
      <c r="AJ186" s="22"/>
      <c r="AK186" s="20"/>
      <c r="AL186" s="20"/>
      <c r="AM186" s="20"/>
      <c r="AN186" s="22"/>
      <c r="AO186" s="20"/>
      <c r="AP186" s="20"/>
      <c r="AQ186" s="20"/>
      <c r="AR186" s="20"/>
      <c r="AS186" s="20"/>
      <c r="AT186" s="20"/>
      <c r="AU186" s="20"/>
      <c r="AV186" s="20"/>
      <c r="AW186" s="20"/>
      <c r="AX186" s="20"/>
      <c r="AY186" s="20"/>
      <c r="AZ186" s="20"/>
      <c r="BA186" s="28"/>
      <c r="BB186" s="28"/>
      <c r="BD186" s="29"/>
      <c r="BE186" s="29"/>
      <c r="BF186" s="29"/>
      <c r="BG186" s="23"/>
      <c r="BH186" s="23"/>
      <c r="BI186" s="23"/>
      <c r="BJ186" s="23"/>
      <c r="BK186" s="23"/>
      <c r="BL186" s="23"/>
      <c r="BM186" s="23"/>
      <c r="BN186" s="23"/>
      <c r="BO186" s="23"/>
      <c r="BP186" s="23"/>
      <c r="BQ186" s="23"/>
      <c r="BR186" s="23"/>
      <c r="BS186" s="24"/>
      <c r="BT186" s="24"/>
      <c r="BU186" s="24"/>
      <c r="BV186" s="24"/>
      <c r="BW186" s="25"/>
      <c r="BX186" s="25"/>
      <c r="BY186" s="25"/>
      <c r="BZ186" s="23"/>
      <c r="CA186" s="23"/>
      <c r="CB186" s="25"/>
      <c r="CC186" s="23"/>
      <c r="CD186" s="23"/>
      <c r="CI186" s="15"/>
      <c r="CJ186" s="16"/>
      <c r="CL186" s="15"/>
      <c r="CM186" s="15"/>
      <c r="CN186" s="15"/>
      <c r="CO186" s="15"/>
      <c r="CP186" s="15"/>
      <c r="CQ186" s="15"/>
      <c r="CR186" s="15"/>
      <c r="CS186" s="20"/>
      <c r="CT186" s="20"/>
      <c r="CU186" s="20"/>
      <c r="CV186" s="20"/>
      <c r="CW186" s="20"/>
    </row>
    <row r="187" spans="18:101" s="14" customFormat="1" ht="16.5" customHeight="1" x14ac:dyDescent="0.15">
      <c r="R187" s="18"/>
      <c r="S187" s="22"/>
      <c r="T187" s="20"/>
      <c r="U187" s="20"/>
      <c r="V187" s="20"/>
      <c r="W187" s="22"/>
      <c r="X187" s="22"/>
      <c r="Y187" s="20"/>
      <c r="Z187" s="20"/>
      <c r="AA187" s="20"/>
      <c r="AB187" s="22"/>
      <c r="AC187" s="20"/>
      <c r="AD187" s="20"/>
      <c r="AE187" s="20"/>
      <c r="AF187" s="22"/>
      <c r="AG187" s="20"/>
      <c r="AH187" s="20"/>
      <c r="AI187" s="20"/>
      <c r="AJ187" s="22"/>
      <c r="AK187" s="20"/>
      <c r="AL187" s="20"/>
      <c r="AM187" s="20"/>
      <c r="AN187" s="22"/>
      <c r="AO187" s="20"/>
      <c r="AP187" s="20"/>
      <c r="AQ187" s="20"/>
      <c r="AR187" s="20"/>
      <c r="AS187" s="20"/>
      <c r="AT187" s="20"/>
      <c r="AU187" s="20"/>
      <c r="AV187" s="20"/>
      <c r="AW187" s="20"/>
      <c r="AX187" s="20"/>
      <c r="AY187" s="20"/>
      <c r="AZ187" s="20"/>
      <c r="BA187" s="28"/>
      <c r="BB187" s="28"/>
      <c r="BD187" s="29"/>
      <c r="BE187" s="29"/>
      <c r="BF187" s="29"/>
      <c r="BG187" s="23"/>
      <c r="BH187" s="23"/>
      <c r="BI187" s="23"/>
      <c r="BJ187" s="23"/>
      <c r="BK187" s="23"/>
      <c r="BL187" s="23"/>
      <c r="BM187" s="23"/>
      <c r="BN187" s="23"/>
      <c r="BO187" s="23"/>
      <c r="BP187" s="23"/>
      <c r="BQ187" s="23"/>
      <c r="BR187" s="23"/>
      <c r="BS187" s="24"/>
      <c r="BT187" s="24"/>
      <c r="BU187" s="24"/>
      <c r="BV187" s="24"/>
      <c r="BW187" s="25"/>
      <c r="BX187" s="25"/>
      <c r="BY187" s="25"/>
      <c r="BZ187" s="23"/>
      <c r="CA187" s="23"/>
      <c r="CB187" s="25"/>
      <c r="CC187" s="23"/>
      <c r="CD187" s="23"/>
      <c r="CI187" s="15"/>
      <c r="CJ187" s="16"/>
      <c r="CL187" s="15"/>
      <c r="CM187" s="15"/>
      <c r="CN187" s="15"/>
      <c r="CO187" s="15"/>
      <c r="CP187" s="15"/>
      <c r="CQ187" s="15"/>
      <c r="CR187" s="15"/>
      <c r="CS187" s="20"/>
      <c r="CT187" s="20"/>
      <c r="CU187" s="20"/>
      <c r="CV187" s="20"/>
      <c r="CW187" s="20"/>
    </row>
    <row r="188" spans="18:101" s="14" customFormat="1" ht="16.5" customHeight="1" x14ac:dyDescent="0.15">
      <c r="R188" s="18"/>
      <c r="S188" s="22"/>
      <c r="T188" s="20"/>
      <c r="U188" s="20"/>
      <c r="V188" s="20"/>
      <c r="W188" s="22"/>
      <c r="X188" s="22"/>
      <c r="Y188" s="20"/>
      <c r="Z188" s="20"/>
      <c r="AA188" s="20"/>
      <c r="AB188" s="22"/>
      <c r="AC188" s="20"/>
      <c r="AD188" s="20"/>
      <c r="AE188" s="20"/>
      <c r="AF188" s="22"/>
      <c r="AG188" s="20"/>
      <c r="AH188" s="20"/>
      <c r="AI188" s="20"/>
      <c r="AJ188" s="22"/>
      <c r="AK188" s="20"/>
      <c r="AL188" s="20"/>
      <c r="AM188" s="20"/>
      <c r="AN188" s="22"/>
      <c r="AO188" s="20"/>
      <c r="AP188" s="20"/>
      <c r="AQ188" s="20"/>
      <c r="AR188" s="20"/>
      <c r="AS188" s="20"/>
      <c r="AT188" s="20"/>
      <c r="AU188" s="20"/>
      <c r="AV188" s="20"/>
      <c r="AW188" s="20"/>
      <c r="AX188" s="20"/>
      <c r="AY188" s="20"/>
      <c r="AZ188" s="20"/>
      <c r="BA188" s="28"/>
      <c r="BB188" s="28"/>
      <c r="BD188" s="29"/>
      <c r="BE188" s="29"/>
      <c r="BF188" s="29"/>
      <c r="BG188" s="23"/>
      <c r="BH188" s="23"/>
      <c r="BI188" s="23"/>
      <c r="BJ188" s="23"/>
      <c r="BK188" s="23"/>
      <c r="BL188" s="23"/>
      <c r="BM188" s="23"/>
      <c r="BN188" s="23"/>
      <c r="BO188" s="23"/>
      <c r="BP188" s="23"/>
      <c r="BQ188" s="23"/>
      <c r="BR188" s="23"/>
      <c r="BS188" s="24"/>
      <c r="BT188" s="24"/>
      <c r="BU188" s="24"/>
      <c r="BV188" s="24"/>
      <c r="BW188" s="25"/>
      <c r="BX188" s="25"/>
      <c r="BY188" s="25"/>
      <c r="BZ188" s="23"/>
      <c r="CA188" s="23"/>
      <c r="CB188" s="25"/>
      <c r="CC188" s="23"/>
      <c r="CD188" s="23"/>
      <c r="CI188" s="15"/>
      <c r="CJ188" s="16"/>
      <c r="CL188" s="15"/>
      <c r="CM188" s="15"/>
      <c r="CN188" s="15"/>
      <c r="CO188" s="15"/>
      <c r="CP188" s="15"/>
      <c r="CQ188" s="15"/>
      <c r="CR188" s="15"/>
      <c r="CS188" s="20"/>
      <c r="CT188" s="20"/>
      <c r="CU188" s="20"/>
      <c r="CV188" s="20"/>
      <c r="CW188" s="20"/>
    </row>
    <row r="189" spans="18:101" s="14" customFormat="1" ht="16.5" customHeight="1" x14ac:dyDescent="0.15">
      <c r="R189" s="18"/>
      <c r="S189" s="22"/>
      <c r="T189" s="20"/>
      <c r="U189" s="20"/>
      <c r="V189" s="20"/>
      <c r="W189" s="22"/>
      <c r="X189" s="22"/>
      <c r="Y189" s="20"/>
      <c r="Z189" s="20"/>
      <c r="AA189" s="20"/>
      <c r="AB189" s="22"/>
      <c r="AC189" s="20"/>
      <c r="AD189" s="20"/>
      <c r="AE189" s="20"/>
      <c r="AF189" s="22"/>
      <c r="AG189" s="20"/>
      <c r="AH189" s="20"/>
      <c r="AI189" s="20"/>
      <c r="AJ189" s="22"/>
      <c r="AK189" s="20"/>
      <c r="AL189" s="20"/>
      <c r="AM189" s="20"/>
      <c r="AN189" s="22"/>
      <c r="AO189" s="20"/>
      <c r="AP189" s="20"/>
      <c r="AQ189" s="20"/>
      <c r="AR189" s="20"/>
      <c r="AS189" s="20"/>
      <c r="AT189" s="20"/>
      <c r="AU189" s="20"/>
      <c r="AV189" s="20"/>
      <c r="AW189" s="20"/>
      <c r="AX189" s="20"/>
      <c r="AY189" s="20"/>
      <c r="AZ189" s="20"/>
      <c r="BA189" s="28"/>
      <c r="BB189" s="28"/>
      <c r="BD189" s="29"/>
      <c r="BE189" s="29"/>
      <c r="BF189" s="29"/>
      <c r="BG189" s="23"/>
      <c r="BH189" s="23"/>
      <c r="BI189" s="23"/>
      <c r="BJ189" s="23"/>
      <c r="BK189" s="23"/>
      <c r="BL189" s="23"/>
      <c r="BM189" s="23"/>
      <c r="BN189" s="23"/>
      <c r="BO189" s="23"/>
      <c r="BP189" s="23"/>
      <c r="BQ189" s="23"/>
      <c r="BR189" s="23"/>
      <c r="BS189" s="24"/>
      <c r="BT189" s="24"/>
      <c r="BU189" s="24"/>
      <c r="BV189" s="24"/>
      <c r="BW189" s="25"/>
      <c r="BX189" s="25"/>
      <c r="BY189" s="25"/>
      <c r="BZ189" s="23"/>
      <c r="CA189" s="23"/>
      <c r="CB189" s="25"/>
      <c r="CC189" s="23"/>
      <c r="CD189" s="23"/>
      <c r="CI189" s="15"/>
      <c r="CJ189" s="16"/>
      <c r="CL189" s="15"/>
      <c r="CM189" s="15"/>
      <c r="CN189" s="15"/>
      <c r="CO189" s="15"/>
      <c r="CP189" s="15"/>
      <c r="CQ189" s="15"/>
      <c r="CR189" s="15"/>
      <c r="CS189" s="20"/>
      <c r="CT189" s="20"/>
      <c r="CU189" s="20"/>
      <c r="CV189" s="20"/>
      <c r="CW189" s="20"/>
    </row>
    <row r="190" spans="18:101" s="14" customFormat="1" ht="16.5" customHeight="1" x14ac:dyDescent="0.15">
      <c r="R190" s="18"/>
      <c r="S190" s="22"/>
      <c r="T190" s="20"/>
      <c r="U190" s="20"/>
      <c r="V190" s="20"/>
      <c r="W190" s="22"/>
      <c r="X190" s="22"/>
      <c r="Y190" s="20"/>
      <c r="Z190" s="20"/>
      <c r="AA190" s="20"/>
      <c r="AB190" s="22"/>
      <c r="AC190" s="20"/>
      <c r="AD190" s="20"/>
      <c r="AE190" s="20"/>
      <c r="AF190" s="22"/>
      <c r="AG190" s="20"/>
      <c r="AH190" s="20"/>
      <c r="AI190" s="20"/>
      <c r="AJ190" s="22"/>
      <c r="AK190" s="20"/>
      <c r="AL190" s="20"/>
      <c r="AM190" s="20"/>
      <c r="AN190" s="22"/>
      <c r="AO190" s="20"/>
      <c r="AP190" s="20"/>
      <c r="AQ190" s="20"/>
      <c r="AR190" s="20"/>
      <c r="AS190" s="20"/>
      <c r="AT190" s="20"/>
      <c r="AU190" s="20"/>
      <c r="AV190" s="20"/>
      <c r="AW190" s="20"/>
      <c r="AX190" s="20"/>
      <c r="AY190" s="20"/>
      <c r="AZ190" s="20"/>
      <c r="BA190" s="28"/>
      <c r="BB190" s="28"/>
      <c r="BD190" s="29"/>
      <c r="BE190" s="29"/>
      <c r="BF190" s="29"/>
      <c r="BG190" s="23"/>
      <c r="BH190" s="23"/>
      <c r="BI190" s="23"/>
      <c r="BJ190" s="23"/>
      <c r="BK190" s="23"/>
      <c r="BL190" s="23"/>
      <c r="BM190" s="23"/>
      <c r="BN190" s="23"/>
      <c r="BO190" s="23"/>
      <c r="BP190" s="23"/>
      <c r="BQ190" s="23"/>
      <c r="BR190" s="23"/>
      <c r="BS190" s="24"/>
      <c r="BT190" s="24"/>
      <c r="BU190" s="24"/>
      <c r="BV190" s="24"/>
      <c r="BW190" s="25"/>
      <c r="BX190" s="25"/>
      <c r="BY190" s="25"/>
      <c r="BZ190" s="23"/>
      <c r="CA190" s="23"/>
      <c r="CB190" s="25"/>
      <c r="CC190" s="23"/>
      <c r="CD190" s="23"/>
      <c r="CI190" s="15"/>
      <c r="CJ190" s="16"/>
      <c r="CL190" s="15"/>
      <c r="CM190" s="15"/>
      <c r="CN190" s="15"/>
      <c r="CO190" s="15"/>
      <c r="CP190" s="15"/>
      <c r="CQ190" s="15"/>
      <c r="CR190" s="15"/>
      <c r="CS190" s="20"/>
      <c r="CT190" s="20"/>
      <c r="CU190" s="20"/>
      <c r="CV190" s="20"/>
      <c r="CW190" s="20"/>
    </row>
    <row r="191" spans="18:101" s="14" customFormat="1" ht="16.5" customHeight="1" x14ac:dyDescent="0.15">
      <c r="R191" s="18"/>
      <c r="S191" s="22"/>
      <c r="T191" s="20"/>
      <c r="U191" s="20"/>
      <c r="V191" s="20"/>
      <c r="W191" s="22"/>
      <c r="X191" s="22"/>
      <c r="Y191" s="20"/>
      <c r="Z191" s="20"/>
      <c r="AA191" s="20"/>
      <c r="AB191" s="22"/>
      <c r="AC191" s="20"/>
      <c r="AD191" s="20"/>
      <c r="AE191" s="20"/>
      <c r="AF191" s="22"/>
      <c r="AG191" s="20"/>
      <c r="AH191" s="20"/>
      <c r="AI191" s="20"/>
      <c r="AJ191" s="22"/>
      <c r="AK191" s="20"/>
      <c r="AL191" s="20"/>
      <c r="AM191" s="20"/>
      <c r="AN191" s="22"/>
      <c r="AO191" s="20"/>
      <c r="AP191" s="20"/>
      <c r="AQ191" s="20"/>
      <c r="AR191" s="20"/>
      <c r="AS191" s="20"/>
      <c r="AT191" s="20"/>
      <c r="AU191" s="20"/>
      <c r="AV191" s="20"/>
      <c r="AW191" s="20"/>
      <c r="AX191" s="20"/>
      <c r="AY191" s="20"/>
      <c r="AZ191" s="20"/>
      <c r="BA191" s="28"/>
      <c r="BB191" s="28"/>
      <c r="BD191" s="29"/>
      <c r="BE191" s="29"/>
      <c r="BF191" s="29"/>
      <c r="BG191" s="23"/>
      <c r="BH191" s="23"/>
      <c r="BI191" s="23"/>
      <c r="BJ191" s="23"/>
      <c r="BK191" s="23"/>
      <c r="BL191" s="23"/>
      <c r="BM191" s="23"/>
      <c r="BN191" s="23"/>
      <c r="BO191" s="23"/>
      <c r="BP191" s="23"/>
      <c r="BQ191" s="23"/>
      <c r="BR191" s="23"/>
      <c r="BS191" s="24"/>
      <c r="BT191" s="24"/>
      <c r="BU191" s="24"/>
      <c r="BV191" s="24"/>
      <c r="BW191" s="25"/>
      <c r="BX191" s="25"/>
      <c r="BY191" s="25"/>
      <c r="BZ191" s="23"/>
      <c r="CA191" s="23"/>
      <c r="CB191" s="25"/>
      <c r="CC191" s="23"/>
      <c r="CD191" s="23"/>
      <c r="CI191" s="15"/>
      <c r="CJ191" s="16"/>
      <c r="CL191" s="15"/>
      <c r="CM191" s="15"/>
      <c r="CN191" s="15"/>
      <c r="CO191" s="15"/>
      <c r="CP191" s="15"/>
      <c r="CQ191" s="15"/>
      <c r="CR191" s="15"/>
      <c r="CS191" s="20"/>
      <c r="CT191" s="20"/>
      <c r="CU191" s="20"/>
      <c r="CV191" s="20"/>
      <c r="CW191" s="20"/>
    </row>
    <row r="192" spans="18:101" s="14" customFormat="1" ht="16.5" customHeight="1" x14ac:dyDescent="0.15">
      <c r="R192" s="18"/>
      <c r="S192" s="22"/>
      <c r="T192" s="20"/>
      <c r="U192" s="20"/>
      <c r="V192" s="20"/>
      <c r="W192" s="22"/>
      <c r="X192" s="22"/>
      <c r="Y192" s="20"/>
      <c r="Z192" s="20"/>
      <c r="AA192" s="20"/>
      <c r="AB192" s="22"/>
      <c r="AC192" s="20"/>
      <c r="AD192" s="20"/>
      <c r="AE192" s="20"/>
      <c r="AF192" s="22"/>
      <c r="AG192" s="20"/>
      <c r="AH192" s="20"/>
      <c r="AI192" s="20"/>
      <c r="AJ192" s="22"/>
      <c r="AK192" s="20"/>
      <c r="AL192" s="20"/>
      <c r="AM192" s="20"/>
      <c r="AN192" s="22"/>
      <c r="AO192" s="20"/>
      <c r="AP192" s="20"/>
      <c r="AQ192" s="20"/>
      <c r="AR192" s="20"/>
      <c r="AS192" s="20"/>
      <c r="AT192" s="20"/>
      <c r="AU192" s="20"/>
      <c r="AV192" s="20"/>
      <c r="AW192" s="20"/>
      <c r="AX192" s="20"/>
      <c r="AY192" s="20"/>
      <c r="AZ192" s="20"/>
      <c r="BA192" s="28"/>
      <c r="BB192" s="28"/>
      <c r="BD192" s="29"/>
      <c r="BE192" s="29"/>
      <c r="BF192" s="29"/>
      <c r="BG192" s="23"/>
      <c r="BH192" s="23"/>
      <c r="BI192" s="23"/>
      <c r="BJ192" s="23"/>
      <c r="BK192" s="23"/>
      <c r="BL192" s="23"/>
      <c r="BM192" s="23"/>
      <c r="BN192" s="23"/>
      <c r="BO192" s="23"/>
      <c r="BP192" s="23"/>
      <c r="BQ192" s="23"/>
      <c r="BR192" s="23"/>
      <c r="BS192" s="24"/>
      <c r="BT192" s="24"/>
      <c r="BU192" s="24"/>
      <c r="BV192" s="24"/>
      <c r="BW192" s="25"/>
      <c r="BX192" s="25"/>
      <c r="BY192" s="25"/>
      <c r="BZ192" s="23"/>
      <c r="CA192" s="23"/>
      <c r="CB192" s="25"/>
      <c r="CC192" s="23"/>
      <c r="CD192" s="23"/>
      <c r="CI192" s="15"/>
      <c r="CJ192" s="16"/>
      <c r="CL192" s="15"/>
      <c r="CM192" s="15"/>
      <c r="CN192" s="15"/>
      <c r="CO192" s="15"/>
      <c r="CP192" s="15"/>
      <c r="CQ192" s="15"/>
      <c r="CR192" s="15"/>
      <c r="CS192" s="20"/>
      <c r="CT192" s="20"/>
      <c r="CU192" s="20"/>
      <c r="CV192" s="20"/>
      <c r="CW192" s="20"/>
    </row>
    <row r="193" spans="2:101" s="14" customFormat="1" ht="16.5" customHeight="1" x14ac:dyDescent="0.15">
      <c r="R193" s="18"/>
      <c r="S193" s="22"/>
      <c r="T193" s="20"/>
      <c r="U193" s="20"/>
      <c r="V193" s="20"/>
      <c r="W193" s="22"/>
      <c r="X193" s="22"/>
      <c r="Y193" s="20"/>
      <c r="Z193" s="20"/>
      <c r="AA193" s="20"/>
      <c r="AB193" s="22"/>
      <c r="AC193" s="20"/>
      <c r="AD193" s="20"/>
      <c r="AE193" s="20"/>
      <c r="AF193" s="22"/>
      <c r="AG193" s="20"/>
      <c r="AH193" s="20"/>
      <c r="AI193" s="20"/>
      <c r="AJ193" s="22"/>
      <c r="AK193" s="20"/>
      <c r="AL193" s="20"/>
      <c r="AM193" s="20"/>
      <c r="AN193" s="22"/>
      <c r="AO193" s="20"/>
      <c r="AP193" s="20"/>
      <c r="AQ193" s="20"/>
      <c r="AR193" s="20"/>
      <c r="AS193" s="20"/>
      <c r="AT193" s="20"/>
      <c r="AU193" s="20"/>
      <c r="AV193" s="20"/>
      <c r="AW193" s="20"/>
      <c r="AX193" s="20"/>
      <c r="AY193" s="20"/>
      <c r="AZ193" s="20"/>
      <c r="BA193" s="28"/>
      <c r="BB193" s="28"/>
      <c r="BD193" s="29"/>
      <c r="BE193" s="29"/>
      <c r="BF193" s="29"/>
      <c r="BG193" s="23"/>
      <c r="BH193" s="23"/>
      <c r="BI193" s="23"/>
      <c r="BJ193" s="23"/>
      <c r="BK193" s="23"/>
      <c r="BL193" s="23"/>
      <c r="BM193" s="23"/>
      <c r="BN193" s="23"/>
      <c r="BO193" s="23"/>
      <c r="BP193" s="23"/>
      <c r="BQ193" s="23"/>
      <c r="BR193" s="23"/>
      <c r="BS193" s="24"/>
      <c r="BT193" s="24"/>
      <c r="BU193" s="24"/>
      <c r="BV193" s="24"/>
      <c r="BW193" s="25"/>
      <c r="BX193" s="25"/>
      <c r="BY193" s="25"/>
      <c r="BZ193" s="23"/>
      <c r="CA193" s="23"/>
      <c r="CB193" s="25"/>
      <c r="CC193" s="23"/>
      <c r="CD193" s="23"/>
      <c r="CI193" s="15"/>
      <c r="CJ193" s="16"/>
      <c r="CL193" s="15"/>
      <c r="CM193" s="15"/>
      <c r="CN193" s="15"/>
      <c r="CO193" s="15"/>
      <c r="CP193" s="15"/>
      <c r="CQ193" s="15"/>
      <c r="CR193" s="15"/>
      <c r="CS193" s="20"/>
      <c r="CT193" s="20"/>
      <c r="CU193" s="20"/>
      <c r="CV193" s="20"/>
      <c r="CW193" s="20"/>
    </row>
    <row r="194" spans="2:101" s="14" customFormat="1" ht="16.5" customHeight="1" x14ac:dyDescent="0.15">
      <c r="R194" s="18"/>
      <c r="S194" s="22"/>
      <c r="T194" s="20"/>
      <c r="U194" s="20"/>
      <c r="V194" s="20"/>
      <c r="W194" s="22"/>
      <c r="X194" s="22"/>
      <c r="Y194" s="20"/>
      <c r="Z194" s="20"/>
      <c r="AA194" s="20"/>
      <c r="AB194" s="22"/>
      <c r="AC194" s="20"/>
      <c r="AD194" s="20"/>
      <c r="AE194" s="20"/>
      <c r="AF194" s="22"/>
      <c r="AG194" s="20"/>
      <c r="AH194" s="20"/>
      <c r="AI194" s="20"/>
      <c r="AJ194" s="22"/>
      <c r="AK194" s="20"/>
      <c r="AL194" s="20"/>
      <c r="AM194" s="20"/>
      <c r="AN194" s="22"/>
      <c r="AO194" s="20"/>
      <c r="AP194" s="20"/>
      <c r="AQ194" s="20"/>
      <c r="AR194" s="20"/>
      <c r="AS194" s="20"/>
      <c r="AT194" s="20"/>
      <c r="AU194" s="20"/>
      <c r="AV194" s="20"/>
      <c r="AW194" s="20"/>
      <c r="AX194" s="20"/>
      <c r="AY194" s="20"/>
      <c r="AZ194" s="20"/>
      <c r="BA194" s="28"/>
      <c r="BB194" s="28"/>
      <c r="BD194" s="29"/>
      <c r="BE194" s="29"/>
      <c r="BF194" s="29"/>
      <c r="BG194" s="23"/>
      <c r="BH194" s="23"/>
      <c r="BI194" s="23"/>
      <c r="BJ194" s="23"/>
      <c r="BK194" s="23"/>
      <c r="BL194" s="23"/>
      <c r="BM194" s="23"/>
      <c r="BN194" s="23"/>
      <c r="BO194" s="23"/>
      <c r="BP194" s="23"/>
      <c r="BQ194" s="23"/>
      <c r="BR194" s="23"/>
      <c r="BS194" s="24"/>
      <c r="BT194" s="24"/>
      <c r="BU194" s="24"/>
      <c r="BV194" s="24"/>
      <c r="BW194" s="25"/>
      <c r="BX194" s="25"/>
      <c r="BY194" s="25"/>
      <c r="BZ194" s="23"/>
      <c r="CA194" s="23"/>
      <c r="CB194" s="25"/>
      <c r="CC194" s="23"/>
      <c r="CD194" s="23"/>
      <c r="CI194" s="15"/>
      <c r="CJ194" s="16"/>
      <c r="CL194" s="15"/>
      <c r="CM194" s="15"/>
      <c r="CN194" s="15"/>
      <c r="CO194" s="15"/>
      <c r="CP194" s="15"/>
      <c r="CQ194" s="15"/>
      <c r="CR194" s="15"/>
      <c r="CS194" s="20"/>
      <c r="CT194" s="20"/>
      <c r="CU194" s="20"/>
      <c r="CV194" s="20"/>
      <c r="CW194" s="20"/>
    </row>
    <row r="195" spans="2:101" s="14" customFormat="1" ht="16.5" customHeight="1" x14ac:dyDescent="0.15">
      <c r="R195" s="18"/>
      <c r="S195" s="22"/>
      <c r="T195" s="20"/>
      <c r="U195" s="20"/>
      <c r="V195" s="20"/>
      <c r="W195" s="22"/>
      <c r="X195" s="22"/>
      <c r="Y195" s="20"/>
      <c r="Z195" s="20"/>
      <c r="AA195" s="20"/>
      <c r="AB195" s="22"/>
      <c r="AC195" s="20"/>
      <c r="AD195" s="20"/>
      <c r="AE195" s="20"/>
      <c r="AF195" s="22"/>
      <c r="AG195" s="20"/>
      <c r="AH195" s="20"/>
      <c r="AI195" s="20"/>
      <c r="AJ195" s="22"/>
      <c r="AK195" s="20"/>
      <c r="AL195" s="20"/>
      <c r="AM195" s="20"/>
      <c r="AN195" s="22"/>
      <c r="AO195" s="20"/>
      <c r="AP195" s="20"/>
      <c r="AQ195" s="20"/>
      <c r="AR195" s="20"/>
      <c r="AS195" s="20"/>
      <c r="AT195" s="20"/>
      <c r="AU195" s="20"/>
      <c r="AV195" s="20"/>
      <c r="AW195" s="20"/>
      <c r="AX195" s="20"/>
      <c r="AY195" s="20"/>
      <c r="AZ195" s="20"/>
      <c r="BA195" s="28"/>
      <c r="BB195" s="28"/>
      <c r="BD195" s="29"/>
      <c r="BE195" s="29"/>
      <c r="BF195" s="29"/>
      <c r="BG195" s="23"/>
      <c r="BH195" s="23"/>
      <c r="BI195" s="23"/>
      <c r="BJ195" s="23"/>
      <c r="BK195" s="23"/>
      <c r="BL195" s="23"/>
      <c r="BM195" s="23"/>
      <c r="BN195" s="23"/>
      <c r="BO195" s="23"/>
      <c r="BP195" s="23"/>
      <c r="BQ195" s="23"/>
      <c r="BR195" s="23"/>
      <c r="BS195" s="24"/>
      <c r="BT195" s="24"/>
      <c r="BU195" s="24"/>
      <c r="BV195" s="24"/>
      <c r="BW195" s="25"/>
      <c r="BX195" s="25"/>
      <c r="BY195" s="25"/>
      <c r="BZ195" s="23"/>
      <c r="CA195" s="23"/>
      <c r="CB195" s="25"/>
      <c r="CC195" s="23"/>
      <c r="CD195" s="23"/>
      <c r="CI195" s="15"/>
      <c r="CJ195" s="16"/>
      <c r="CL195" s="15"/>
      <c r="CM195" s="15"/>
      <c r="CN195" s="15"/>
      <c r="CO195" s="15"/>
      <c r="CP195" s="15"/>
      <c r="CQ195" s="15"/>
      <c r="CR195" s="15"/>
      <c r="CS195" s="20"/>
      <c r="CT195" s="20"/>
      <c r="CU195" s="20"/>
      <c r="CV195" s="20"/>
      <c r="CW195" s="20"/>
    </row>
    <row r="196" spans="2:101" s="14" customFormat="1" ht="16.5" customHeight="1" x14ac:dyDescent="0.15">
      <c r="R196" s="18"/>
      <c r="S196" s="22"/>
      <c r="T196" s="20"/>
      <c r="U196" s="20"/>
      <c r="V196" s="20"/>
      <c r="W196" s="22"/>
      <c r="X196" s="22"/>
      <c r="Y196" s="20"/>
      <c r="Z196" s="20"/>
      <c r="AA196" s="20"/>
      <c r="AB196" s="22"/>
      <c r="AC196" s="20"/>
      <c r="AD196" s="20"/>
      <c r="AE196" s="20"/>
      <c r="AF196" s="22"/>
      <c r="AG196" s="20"/>
      <c r="AH196" s="20"/>
      <c r="AI196" s="20"/>
      <c r="AJ196" s="22"/>
      <c r="AK196" s="20"/>
      <c r="AL196" s="20"/>
      <c r="AM196" s="20"/>
      <c r="AN196" s="22"/>
      <c r="AO196" s="20"/>
      <c r="AP196" s="20"/>
      <c r="AQ196" s="20"/>
      <c r="AR196" s="20"/>
      <c r="AS196" s="20"/>
      <c r="AT196" s="20"/>
      <c r="AU196" s="20"/>
      <c r="AV196" s="20"/>
      <c r="AW196" s="20"/>
      <c r="AX196" s="20"/>
      <c r="AY196" s="20"/>
      <c r="AZ196" s="20"/>
      <c r="BA196" s="28"/>
      <c r="BB196" s="28"/>
      <c r="BD196" s="29"/>
      <c r="BE196" s="29"/>
      <c r="BF196" s="29"/>
      <c r="BG196" s="23"/>
      <c r="BH196" s="23"/>
      <c r="BI196" s="23"/>
      <c r="BJ196" s="23"/>
      <c r="BK196" s="23"/>
      <c r="BL196" s="23"/>
      <c r="BM196" s="23"/>
      <c r="BN196" s="23"/>
      <c r="BO196" s="23"/>
      <c r="BP196" s="23"/>
      <c r="BQ196" s="23"/>
      <c r="BR196" s="23"/>
      <c r="BS196" s="24"/>
      <c r="BT196" s="24"/>
      <c r="BU196" s="24"/>
      <c r="BV196" s="24"/>
      <c r="BW196" s="25"/>
      <c r="BX196" s="25"/>
      <c r="BY196" s="25"/>
      <c r="BZ196" s="23"/>
      <c r="CA196" s="23"/>
      <c r="CB196" s="25"/>
      <c r="CC196" s="23"/>
      <c r="CD196" s="23"/>
      <c r="CI196" s="15"/>
      <c r="CJ196" s="16"/>
      <c r="CL196" s="15"/>
      <c r="CM196" s="15"/>
      <c r="CN196" s="15"/>
      <c r="CO196" s="15"/>
      <c r="CP196" s="15"/>
      <c r="CQ196" s="15"/>
      <c r="CR196" s="15"/>
      <c r="CS196" s="20"/>
      <c r="CT196" s="20"/>
      <c r="CU196" s="20"/>
      <c r="CV196" s="20"/>
      <c r="CW196" s="20"/>
    </row>
    <row r="197" spans="2:101" s="14" customFormat="1" ht="16.5" customHeight="1" x14ac:dyDescent="0.15">
      <c r="R197" s="18"/>
      <c r="S197" s="22"/>
      <c r="T197" s="20"/>
      <c r="U197" s="20"/>
      <c r="V197" s="20"/>
      <c r="W197" s="22"/>
      <c r="X197" s="22"/>
      <c r="Y197" s="20"/>
      <c r="Z197" s="20"/>
      <c r="AA197" s="20"/>
      <c r="AB197" s="22"/>
      <c r="AC197" s="20"/>
      <c r="AD197" s="20"/>
      <c r="AE197" s="20"/>
      <c r="AF197" s="22"/>
      <c r="AG197" s="20"/>
      <c r="AH197" s="20"/>
      <c r="AI197" s="20"/>
      <c r="AJ197" s="22"/>
      <c r="AK197" s="20"/>
      <c r="AL197" s="20"/>
      <c r="AM197" s="20"/>
      <c r="AN197" s="22"/>
      <c r="AO197" s="20"/>
      <c r="AP197" s="20"/>
      <c r="AQ197" s="20"/>
      <c r="AR197" s="20"/>
      <c r="AS197" s="20"/>
      <c r="AT197" s="20"/>
      <c r="AU197" s="20"/>
      <c r="AV197" s="20"/>
      <c r="AW197" s="20"/>
      <c r="AX197" s="20"/>
      <c r="AY197" s="20"/>
      <c r="AZ197" s="20"/>
      <c r="BD197" s="29"/>
      <c r="BE197" s="29"/>
      <c r="BF197" s="29"/>
      <c r="BG197" s="23"/>
      <c r="BH197" s="23"/>
      <c r="BI197" s="23"/>
      <c r="BJ197" s="23"/>
      <c r="BK197" s="23"/>
      <c r="BL197" s="23"/>
      <c r="BM197" s="23"/>
      <c r="BN197" s="23"/>
      <c r="BO197" s="23"/>
      <c r="BP197" s="23"/>
      <c r="BQ197" s="23"/>
      <c r="BR197" s="23"/>
      <c r="BS197" s="24"/>
      <c r="BT197" s="24"/>
      <c r="BU197" s="24"/>
      <c r="BV197" s="24"/>
      <c r="BW197" s="25"/>
      <c r="BX197" s="25"/>
      <c r="BY197" s="25"/>
      <c r="BZ197" s="23"/>
      <c r="CA197" s="23"/>
      <c r="CB197" s="25"/>
      <c r="CC197" s="23"/>
      <c r="CD197" s="23"/>
      <c r="CI197" s="15"/>
      <c r="CJ197" s="16"/>
      <c r="CL197" s="15"/>
      <c r="CM197" s="15"/>
      <c r="CN197" s="15"/>
      <c r="CO197" s="15"/>
      <c r="CP197" s="15"/>
      <c r="CQ197" s="15"/>
      <c r="CR197" s="15"/>
      <c r="CS197" s="20"/>
      <c r="CT197" s="20"/>
      <c r="CU197" s="20"/>
      <c r="CV197" s="20"/>
      <c r="CW197" s="20"/>
    </row>
    <row r="198" spans="2:101" s="14" customFormat="1" ht="16.5" customHeight="1" x14ac:dyDescent="0.15">
      <c r="R198" s="18"/>
      <c r="S198" s="22"/>
      <c r="T198" s="20"/>
      <c r="U198" s="20"/>
      <c r="V198" s="20"/>
      <c r="W198" s="22"/>
      <c r="X198" s="22"/>
      <c r="Y198" s="20"/>
      <c r="Z198" s="20"/>
      <c r="AA198" s="20"/>
      <c r="AB198" s="22"/>
      <c r="AC198" s="20"/>
      <c r="AD198" s="20"/>
      <c r="AE198" s="20"/>
      <c r="AF198" s="22"/>
      <c r="AG198" s="20"/>
      <c r="AH198" s="20"/>
      <c r="AI198" s="20"/>
      <c r="AJ198" s="22"/>
      <c r="AK198" s="20"/>
      <c r="AL198" s="20"/>
      <c r="AM198" s="20"/>
      <c r="AN198" s="22"/>
      <c r="AO198" s="20"/>
      <c r="AP198" s="20"/>
      <c r="AQ198" s="20"/>
      <c r="AR198" s="20"/>
      <c r="AS198" s="20"/>
      <c r="AT198" s="20"/>
      <c r="AU198" s="20"/>
      <c r="AV198" s="20"/>
      <c r="AW198" s="20"/>
      <c r="AX198" s="20"/>
      <c r="AY198" s="20"/>
      <c r="AZ198" s="20"/>
      <c r="BD198" s="29"/>
      <c r="BE198" s="29"/>
      <c r="BF198" s="29"/>
      <c r="BG198" s="23"/>
      <c r="BH198" s="23"/>
      <c r="BI198" s="23"/>
      <c r="BJ198" s="23"/>
      <c r="BK198" s="23"/>
      <c r="BL198" s="23"/>
      <c r="BM198" s="23"/>
      <c r="BN198" s="23"/>
      <c r="BO198" s="23"/>
      <c r="BP198" s="23"/>
      <c r="BQ198" s="23"/>
      <c r="BR198" s="23"/>
      <c r="BS198" s="24"/>
      <c r="BT198" s="24"/>
      <c r="BU198" s="24"/>
      <c r="BV198" s="24"/>
      <c r="BW198" s="25"/>
      <c r="BX198" s="25"/>
      <c r="BY198" s="25"/>
      <c r="BZ198" s="23"/>
      <c r="CA198" s="23"/>
      <c r="CB198" s="25"/>
      <c r="CC198" s="23"/>
      <c r="CD198" s="23"/>
      <c r="CI198" s="15"/>
      <c r="CJ198" s="16"/>
      <c r="CL198" s="15"/>
      <c r="CM198" s="15"/>
      <c r="CN198" s="15"/>
      <c r="CO198" s="15"/>
      <c r="CP198" s="15"/>
      <c r="CQ198" s="15"/>
      <c r="CR198" s="15"/>
      <c r="CS198" s="20"/>
      <c r="CT198" s="20"/>
      <c r="CU198" s="20"/>
      <c r="CV198" s="20"/>
      <c r="CW198" s="20"/>
    </row>
    <row r="199" spans="2:101" s="14" customFormat="1" ht="16.5" customHeight="1" x14ac:dyDescent="0.15">
      <c r="R199" s="18"/>
      <c r="S199" s="22"/>
      <c r="T199" s="20"/>
      <c r="U199" s="20"/>
      <c r="V199" s="20"/>
      <c r="W199" s="22"/>
      <c r="X199" s="22"/>
      <c r="Y199" s="20"/>
      <c r="Z199" s="20"/>
      <c r="AA199" s="20"/>
      <c r="AB199" s="22"/>
      <c r="AC199" s="20"/>
      <c r="AD199" s="20"/>
      <c r="AE199" s="20"/>
      <c r="AF199" s="22"/>
      <c r="AG199" s="20"/>
      <c r="AH199" s="20"/>
      <c r="AI199" s="20"/>
      <c r="AJ199" s="22"/>
      <c r="AK199" s="20"/>
      <c r="AL199" s="20"/>
      <c r="AM199" s="20"/>
      <c r="AN199" s="22"/>
      <c r="AO199" s="20"/>
      <c r="AP199" s="20"/>
      <c r="AQ199" s="20"/>
      <c r="AR199" s="20"/>
      <c r="AS199" s="20"/>
      <c r="AT199" s="20"/>
      <c r="AU199" s="20"/>
      <c r="AV199" s="20"/>
      <c r="AW199" s="20"/>
      <c r="AX199" s="20"/>
      <c r="AY199" s="20"/>
      <c r="AZ199" s="20"/>
      <c r="BD199" s="29"/>
      <c r="BE199" s="29"/>
      <c r="BF199" s="29"/>
      <c r="BG199" s="23"/>
      <c r="BH199" s="23"/>
      <c r="BI199" s="23"/>
      <c r="BJ199" s="23"/>
      <c r="BK199" s="23"/>
      <c r="BL199" s="23"/>
      <c r="BM199" s="23"/>
      <c r="BN199" s="23"/>
      <c r="BO199" s="23"/>
      <c r="BP199" s="23"/>
      <c r="BQ199" s="23"/>
      <c r="BR199" s="23"/>
      <c r="BS199" s="24"/>
      <c r="BT199" s="24"/>
      <c r="BU199" s="24"/>
      <c r="BV199" s="24"/>
      <c r="BW199" s="25"/>
      <c r="BX199" s="25"/>
      <c r="BY199" s="25"/>
      <c r="BZ199" s="23"/>
      <c r="CA199" s="23"/>
      <c r="CB199" s="25"/>
      <c r="CC199" s="23"/>
      <c r="CD199" s="23"/>
      <c r="CI199" s="15"/>
      <c r="CJ199" s="16"/>
      <c r="CL199" s="15"/>
      <c r="CM199" s="15"/>
      <c r="CN199" s="15"/>
      <c r="CO199" s="15"/>
      <c r="CP199" s="15"/>
      <c r="CQ199" s="15"/>
      <c r="CR199" s="15"/>
      <c r="CS199" s="20"/>
      <c r="CT199" s="20"/>
      <c r="CU199" s="20"/>
      <c r="CV199" s="20"/>
      <c r="CW199" s="20"/>
    </row>
    <row r="200" spans="2:101" s="14" customFormat="1" ht="16.5" customHeight="1" x14ac:dyDescent="0.15">
      <c r="R200" s="18"/>
      <c r="S200" s="22"/>
      <c r="T200" s="20"/>
      <c r="U200" s="20"/>
      <c r="V200" s="20"/>
      <c r="W200" s="22"/>
      <c r="X200" s="22"/>
      <c r="Y200" s="20"/>
      <c r="Z200" s="20"/>
      <c r="AA200" s="20"/>
      <c r="AB200" s="22"/>
      <c r="AC200" s="20"/>
      <c r="AD200" s="20"/>
      <c r="AE200" s="20"/>
      <c r="AF200" s="22"/>
      <c r="AG200" s="20"/>
      <c r="AH200" s="20"/>
      <c r="AI200" s="20"/>
      <c r="AJ200" s="22"/>
      <c r="AK200" s="20"/>
      <c r="AL200" s="20"/>
      <c r="AM200" s="20"/>
      <c r="AN200" s="22"/>
      <c r="AO200" s="20"/>
      <c r="AP200" s="20"/>
      <c r="AQ200" s="20"/>
      <c r="AR200" s="20"/>
      <c r="AS200" s="20"/>
      <c r="AT200" s="20"/>
      <c r="AU200" s="20"/>
      <c r="AV200" s="20"/>
      <c r="AW200" s="20"/>
      <c r="AX200" s="20"/>
      <c r="AY200" s="20"/>
      <c r="AZ200" s="20"/>
      <c r="BD200" s="29"/>
      <c r="BE200" s="29"/>
      <c r="BF200" s="29"/>
      <c r="BG200" s="23"/>
      <c r="BH200" s="23"/>
      <c r="BI200" s="23"/>
      <c r="BJ200" s="23"/>
      <c r="BK200" s="23"/>
      <c r="BL200" s="23"/>
      <c r="BM200" s="23"/>
      <c r="BN200" s="23"/>
      <c r="BO200" s="23"/>
      <c r="BP200" s="23"/>
      <c r="BQ200" s="23"/>
      <c r="BR200" s="23"/>
      <c r="BS200" s="24"/>
      <c r="BT200" s="24"/>
      <c r="BU200" s="24"/>
      <c r="BV200" s="24"/>
      <c r="BW200" s="25"/>
      <c r="BX200" s="25"/>
      <c r="BY200" s="25"/>
      <c r="BZ200" s="23"/>
      <c r="CA200" s="23"/>
      <c r="CB200" s="25"/>
      <c r="CC200" s="23"/>
      <c r="CD200" s="23"/>
      <c r="CI200" s="15"/>
      <c r="CJ200" s="16"/>
      <c r="CL200" s="15"/>
      <c r="CM200" s="15"/>
      <c r="CN200" s="15"/>
      <c r="CO200" s="15"/>
      <c r="CP200" s="15"/>
      <c r="CQ200" s="15"/>
      <c r="CR200" s="15"/>
      <c r="CS200" s="20"/>
      <c r="CT200" s="20"/>
      <c r="CU200" s="20"/>
      <c r="CV200" s="20"/>
      <c r="CW200" s="20"/>
    </row>
    <row r="201" spans="2:101" s="14" customFormat="1" ht="16.5" customHeight="1" x14ac:dyDescent="0.15">
      <c r="R201" s="18"/>
      <c r="S201" s="22"/>
      <c r="T201" s="20"/>
      <c r="U201" s="20"/>
      <c r="V201" s="20"/>
      <c r="W201" s="22"/>
      <c r="X201" s="22"/>
      <c r="Y201" s="20"/>
      <c r="Z201" s="20"/>
      <c r="AA201" s="20"/>
      <c r="AB201" s="22"/>
      <c r="AC201" s="20"/>
      <c r="AD201" s="20"/>
      <c r="AE201" s="20"/>
      <c r="AF201" s="22"/>
      <c r="AG201" s="20"/>
      <c r="AH201" s="20"/>
      <c r="AI201" s="20"/>
      <c r="AJ201" s="22"/>
      <c r="AK201" s="20"/>
      <c r="AL201" s="20"/>
      <c r="AM201" s="20"/>
      <c r="AN201" s="22"/>
      <c r="AO201" s="20"/>
      <c r="AP201" s="20"/>
      <c r="AQ201" s="20"/>
      <c r="AR201" s="20"/>
      <c r="AS201" s="20"/>
      <c r="AT201" s="20"/>
      <c r="AU201" s="20"/>
      <c r="AV201" s="20"/>
      <c r="AW201" s="20"/>
      <c r="AX201" s="20"/>
      <c r="AY201" s="20"/>
      <c r="AZ201" s="20"/>
      <c r="BD201" s="29"/>
      <c r="BE201" s="29"/>
      <c r="BF201" s="29"/>
      <c r="BG201" s="23"/>
      <c r="BH201" s="23"/>
      <c r="BI201" s="23"/>
      <c r="BJ201" s="23"/>
      <c r="BK201" s="23"/>
      <c r="BL201" s="23"/>
      <c r="BM201" s="23"/>
      <c r="BN201" s="23"/>
      <c r="BO201" s="23"/>
      <c r="BP201" s="23"/>
      <c r="BQ201" s="23"/>
      <c r="BR201" s="23"/>
      <c r="BS201" s="24"/>
      <c r="BT201" s="24"/>
      <c r="BU201" s="24"/>
      <c r="BV201" s="24"/>
      <c r="BW201" s="25"/>
      <c r="BX201" s="25"/>
      <c r="BY201" s="25"/>
      <c r="BZ201" s="23"/>
      <c r="CA201" s="23"/>
      <c r="CB201" s="25"/>
      <c r="CC201" s="23"/>
      <c r="CD201" s="23"/>
      <c r="CI201" s="15"/>
      <c r="CJ201" s="16"/>
      <c r="CL201" s="15"/>
      <c r="CM201" s="15"/>
      <c r="CN201" s="15"/>
      <c r="CO201" s="15"/>
      <c r="CP201" s="15"/>
      <c r="CQ201" s="15"/>
      <c r="CR201" s="15"/>
      <c r="CS201" s="20"/>
      <c r="CT201" s="20"/>
      <c r="CU201" s="20"/>
      <c r="CV201" s="20"/>
      <c r="CW201" s="20"/>
    </row>
    <row r="202" spans="2:101" s="14" customFormat="1" ht="16.5" customHeight="1" x14ac:dyDescent="0.15">
      <c r="E202" s="20"/>
      <c r="F202" s="20"/>
      <c r="G202" s="20"/>
      <c r="H202" s="20"/>
      <c r="I202" s="20"/>
      <c r="J202" s="20"/>
      <c r="K202" s="20"/>
      <c r="L202" s="20"/>
      <c r="M202" s="20"/>
      <c r="N202" s="20"/>
      <c r="O202" s="20"/>
      <c r="P202" s="20"/>
      <c r="Q202" s="20"/>
      <c r="R202" s="18"/>
      <c r="S202" s="22"/>
      <c r="T202" s="20"/>
      <c r="U202" s="20"/>
      <c r="V202" s="20"/>
      <c r="W202" s="22"/>
      <c r="X202" s="22"/>
      <c r="Y202" s="20"/>
      <c r="Z202" s="20"/>
      <c r="AA202" s="20"/>
      <c r="AB202" s="22"/>
      <c r="AC202" s="20"/>
      <c r="AD202" s="20"/>
      <c r="AE202" s="20"/>
      <c r="AF202" s="22"/>
      <c r="AG202" s="20"/>
      <c r="AH202" s="20"/>
      <c r="AI202" s="20"/>
      <c r="AJ202" s="22"/>
      <c r="AK202" s="20"/>
      <c r="AL202" s="20"/>
      <c r="AM202" s="20"/>
      <c r="AN202" s="22"/>
      <c r="AO202" s="20"/>
      <c r="AP202" s="20"/>
      <c r="AQ202" s="20"/>
      <c r="AR202" s="20"/>
      <c r="AS202" s="20"/>
      <c r="AT202" s="20"/>
      <c r="AU202" s="20"/>
      <c r="AV202" s="20"/>
      <c r="AW202" s="20"/>
      <c r="AX202" s="20"/>
      <c r="AY202" s="20"/>
      <c r="AZ202" s="20"/>
      <c r="BD202" s="29"/>
      <c r="BE202" s="29"/>
      <c r="BF202" s="29"/>
      <c r="BG202" s="23"/>
      <c r="BH202" s="23"/>
      <c r="BI202" s="23"/>
      <c r="BJ202" s="23"/>
      <c r="BK202" s="23"/>
      <c r="BL202" s="23"/>
      <c r="BM202" s="23"/>
      <c r="BN202" s="23"/>
      <c r="BO202" s="23"/>
      <c r="BP202" s="23"/>
      <c r="BQ202" s="23"/>
      <c r="BR202" s="23"/>
      <c r="BS202" s="24"/>
      <c r="BT202" s="24"/>
      <c r="BU202" s="24"/>
      <c r="BV202" s="24"/>
      <c r="BW202" s="25"/>
      <c r="BX202" s="25"/>
      <c r="BY202" s="25"/>
      <c r="BZ202" s="23"/>
      <c r="CA202" s="23"/>
      <c r="CB202" s="25"/>
      <c r="CC202" s="23"/>
      <c r="CD202" s="23"/>
      <c r="CI202" s="15"/>
      <c r="CJ202" s="16"/>
      <c r="CL202" s="15"/>
      <c r="CM202" s="15"/>
      <c r="CN202" s="15"/>
      <c r="CO202" s="15"/>
      <c r="CP202" s="15"/>
      <c r="CQ202" s="15"/>
      <c r="CR202" s="15"/>
      <c r="CS202" s="20"/>
      <c r="CT202" s="20"/>
      <c r="CU202" s="20"/>
      <c r="CV202" s="20"/>
      <c r="CW202" s="20"/>
    </row>
    <row r="203" spans="2:101" s="14" customFormat="1" ht="16.5" customHeight="1" x14ac:dyDescent="0.15">
      <c r="E203" s="20"/>
      <c r="F203" s="20"/>
      <c r="G203" s="20"/>
      <c r="H203" s="20"/>
      <c r="I203" s="20"/>
      <c r="J203" s="20"/>
      <c r="K203" s="20"/>
      <c r="L203" s="20"/>
      <c r="M203" s="20"/>
      <c r="N203" s="20"/>
      <c r="O203" s="20"/>
      <c r="P203" s="20"/>
      <c r="Q203" s="20"/>
      <c r="R203" s="18"/>
      <c r="S203" s="22"/>
      <c r="T203" s="20"/>
      <c r="U203" s="20"/>
      <c r="V203" s="20"/>
      <c r="W203" s="22"/>
      <c r="X203" s="22"/>
      <c r="Y203" s="20"/>
      <c r="Z203" s="20"/>
      <c r="AA203" s="20"/>
      <c r="AB203" s="22"/>
      <c r="AC203" s="20"/>
      <c r="AD203" s="20"/>
      <c r="AE203" s="20"/>
      <c r="AF203" s="22"/>
      <c r="AG203" s="20"/>
      <c r="AH203" s="20"/>
      <c r="AI203" s="20"/>
      <c r="AJ203" s="22"/>
      <c r="AK203" s="20"/>
      <c r="AL203" s="20"/>
      <c r="AM203" s="20"/>
      <c r="AN203" s="22"/>
      <c r="AO203" s="20"/>
      <c r="AP203" s="20"/>
      <c r="AQ203" s="20"/>
      <c r="AR203" s="20"/>
      <c r="AS203" s="20"/>
      <c r="AT203" s="20"/>
      <c r="AU203" s="20"/>
      <c r="AV203" s="20"/>
      <c r="AW203" s="20"/>
      <c r="AX203" s="20"/>
      <c r="AY203" s="20"/>
      <c r="AZ203" s="20"/>
      <c r="BD203" s="29"/>
      <c r="BE203" s="29"/>
      <c r="BF203" s="29"/>
      <c r="BG203" s="23"/>
      <c r="BH203" s="23"/>
      <c r="BI203" s="23"/>
      <c r="BJ203" s="23"/>
      <c r="BK203" s="23"/>
      <c r="BL203" s="23"/>
      <c r="BM203" s="23"/>
      <c r="BN203" s="23"/>
      <c r="BO203" s="23"/>
      <c r="BP203" s="23"/>
      <c r="BQ203" s="23"/>
      <c r="BR203" s="23"/>
      <c r="BS203" s="24"/>
      <c r="BT203" s="24"/>
      <c r="BU203" s="24"/>
      <c r="BV203" s="24"/>
      <c r="BW203" s="25"/>
      <c r="BX203" s="25"/>
      <c r="BY203" s="25"/>
      <c r="BZ203" s="23"/>
      <c r="CA203" s="23"/>
      <c r="CB203" s="25"/>
      <c r="CC203" s="23"/>
      <c r="CD203" s="23"/>
      <c r="CI203" s="15"/>
      <c r="CJ203" s="16"/>
      <c r="CL203" s="15"/>
      <c r="CM203" s="15"/>
      <c r="CN203" s="15"/>
      <c r="CO203" s="15"/>
      <c r="CP203" s="15"/>
      <c r="CQ203" s="15"/>
      <c r="CR203" s="15"/>
      <c r="CS203" s="20"/>
      <c r="CT203" s="20"/>
      <c r="CU203" s="20"/>
      <c r="CV203" s="20"/>
      <c r="CW203" s="20"/>
    </row>
    <row r="204" spans="2:101" ht="16.5" customHeight="1" x14ac:dyDescent="0.15">
      <c r="B204" s="14"/>
    </row>
    <row r="205" spans="2:101" ht="16.5" customHeight="1" x14ac:dyDescent="0.15">
      <c r="B205" s="14"/>
    </row>
    <row r="206" spans="2:101" ht="16.5" customHeight="1" x14ac:dyDescent="0.15">
      <c r="B206" s="14"/>
    </row>
  </sheetData>
  <sheetProtection algorithmName="SHA-512" hashValue="7T6NgMe8zOg69KhLTSMnLo0gfutix685iV9rFX5jMZsiKc/dtOC68PgyvcJoWupQZ7NRYphzhKdNOawSHOgEkw==" saltValue="VPvfs+mfUjpMJF0C1hW5gQ==" spinCount="100000" sheet="1" formatCells="0" selectLockedCells="1"/>
  <mergeCells count="498">
    <mergeCell ref="P59:Z59"/>
    <mergeCell ref="P60:Z60"/>
    <mergeCell ref="P61:Z61"/>
    <mergeCell ref="P62:Z62"/>
    <mergeCell ref="P63:Z63"/>
    <mergeCell ref="F16:F17"/>
    <mergeCell ref="P55:Z55"/>
    <mergeCell ref="P56:Z56"/>
    <mergeCell ref="P57:Z57"/>
    <mergeCell ref="P58:Z58"/>
    <mergeCell ref="E38:G38"/>
    <mergeCell ref="E39:G39"/>
    <mergeCell ref="H48:J48"/>
    <mergeCell ref="D20:M21"/>
    <mergeCell ref="D22:M23"/>
    <mergeCell ref="D24:M25"/>
    <mergeCell ref="D26:M27"/>
    <mergeCell ref="D28:M29"/>
    <mergeCell ref="C45:D45"/>
    <mergeCell ref="C44:D44"/>
    <mergeCell ref="C43:D43"/>
    <mergeCell ref="Y38:AB38"/>
    <mergeCell ref="E42:G42"/>
    <mergeCell ref="E43:G43"/>
    <mergeCell ref="AJ2:AK3"/>
    <mergeCell ref="AB2:AC3"/>
    <mergeCell ref="E31:F32"/>
    <mergeCell ref="J31:K32"/>
    <mergeCell ref="P51:Z51"/>
    <mergeCell ref="P52:Z52"/>
    <mergeCell ref="C14:D15"/>
    <mergeCell ref="E16:E17"/>
    <mergeCell ref="C16:D17"/>
    <mergeCell ref="E40:G40"/>
    <mergeCell ref="U1:Z3"/>
    <mergeCell ref="O16:O21"/>
    <mergeCell ref="O22:O27"/>
    <mergeCell ref="O28:O33"/>
    <mergeCell ref="O34:O39"/>
    <mergeCell ref="O40:O45"/>
    <mergeCell ref="O12:O15"/>
    <mergeCell ref="C40:D40"/>
    <mergeCell ref="E33:G33"/>
    <mergeCell ref="E34:G34"/>
    <mergeCell ref="E35:G35"/>
    <mergeCell ref="E36:G36"/>
    <mergeCell ref="E37:G37"/>
    <mergeCell ref="E14:E15"/>
    <mergeCell ref="B10:C12"/>
    <mergeCell ref="D10:G12"/>
    <mergeCell ref="H10:I12"/>
    <mergeCell ref="J10:M12"/>
    <mergeCell ref="B20:C21"/>
    <mergeCell ref="B22:C23"/>
    <mergeCell ref="B14:B17"/>
    <mergeCell ref="F14:F15"/>
    <mergeCell ref="AD2:AF3"/>
    <mergeCell ref="B6:C8"/>
    <mergeCell ref="D6:M8"/>
    <mergeCell ref="AC18:AF18"/>
    <mergeCell ref="V19:X19"/>
    <mergeCell ref="Z19:AB19"/>
    <mergeCell ref="AD19:AF19"/>
    <mergeCell ref="H14:I15"/>
    <mergeCell ref="H16:I17"/>
    <mergeCell ref="K14:L15"/>
    <mergeCell ref="K16:L17"/>
    <mergeCell ref="X8:Z10"/>
    <mergeCell ref="AA8:AC10"/>
    <mergeCell ref="R7:T7"/>
    <mergeCell ref="U7:W7"/>
    <mergeCell ref="X7:Z7"/>
    <mergeCell ref="AC38:AF38"/>
    <mergeCell ref="AG38:AJ38"/>
    <mergeCell ref="P39:Q39"/>
    <mergeCell ref="U39:X39"/>
    <mergeCell ref="Y39:AB39"/>
    <mergeCell ref="AC39:AF39"/>
    <mergeCell ref="AG39:AJ39"/>
    <mergeCell ref="P38:Q38"/>
    <mergeCell ref="U38:X38"/>
    <mergeCell ref="E44:G44"/>
    <mergeCell ref="E45:G45"/>
    <mergeCell ref="C38:D38"/>
    <mergeCell ref="C39:D39"/>
    <mergeCell ref="P33:Q33"/>
    <mergeCell ref="T31:T33"/>
    <mergeCell ref="P28:Q28"/>
    <mergeCell ref="T28:T30"/>
    <mergeCell ref="V28:X28"/>
    <mergeCell ref="P36:Q36"/>
    <mergeCell ref="U36:X36"/>
    <mergeCell ref="P30:Q30"/>
    <mergeCell ref="U30:X30"/>
    <mergeCell ref="P32:Q32"/>
    <mergeCell ref="U32:X32"/>
    <mergeCell ref="U33:X33"/>
    <mergeCell ref="P29:Q29"/>
    <mergeCell ref="U29:X29"/>
    <mergeCell ref="B24:C25"/>
    <mergeCell ref="B26:C27"/>
    <mergeCell ref="B28:C29"/>
    <mergeCell ref="H38:J38"/>
    <mergeCell ref="K38:M38"/>
    <mergeCell ref="L31:M32"/>
    <mergeCell ref="H37:J37"/>
    <mergeCell ref="K37:M37"/>
    <mergeCell ref="H36:J36"/>
    <mergeCell ref="K36:M36"/>
    <mergeCell ref="H35:J35"/>
    <mergeCell ref="K35:M35"/>
    <mergeCell ref="K34:M34"/>
    <mergeCell ref="G31:H32"/>
    <mergeCell ref="H34:J34"/>
    <mergeCell ref="H33:J33"/>
    <mergeCell ref="K33:M33"/>
    <mergeCell ref="C34:D34"/>
    <mergeCell ref="C35:D35"/>
    <mergeCell ref="C36:D36"/>
    <mergeCell ref="C37:D37"/>
    <mergeCell ref="C49:D49"/>
    <mergeCell ref="H40:J40"/>
    <mergeCell ref="K40:M40"/>
    <mergeCell ref="H46:J46"/>
    <mergeCell ref="C48:D48"/>
    <mergeCell ref="H39:J39"/>
    <mergeCell ref="K39:M39"/>
    <mergeCell ref="H47:J47"/>
    <mergeCell ref="C47:D47"/>
    <mergeCell ref="C46:D46"/>
    <mergeCell ref="C42:D42"/>
    <mergeCell ref="H49:J49"/>
    <mergeCell ref="E47:G47"/>
    <mergeCell ref="E48:G48"/>
    <mergeCell ref="E49:G49"/>
    <mergeCell ref="K42:M42"/>
    <mergeCell ref="K43:M43"/>
    <mergeCell ref="K44:M44"/>
    <mergeCell ref="K45:M45"/>
    <mergeCell ref="H42:J42"/>
    <mergeCell ref="H43:J43"/>
    <mergeCell ref="H44:J44"/>
    <mergeCell ref="H45:J45"/>
    <mergeCell ref="K46:M46"/>
    <mergeCell ref="AO46:AQ47"/>
    <mergeCell ref="AK38:AN38"/>
    <mergeCell ref="AH37:AJ37"/>
    <mergeCell ref="AL37:AN37"/>
    <mergeCell ref="AR46:AS47"/>
    <mergeCell ref="AT46:AV47"/>
    <mergeCell ref="I53:I54"/>
    <mergeCell ref="P43:Q43"/>
    <mergeCell ref="AO40:AO41"/>
    <mergeCell ref="AK41:AN41"/>
    <mergeCell ref="P40:Q40"/>
    <mergeCell ref="T40:T42"/>
    <mergeCell ref="AH51:AI51"/>
    <mergeCell ref="AH52:AI52"/>
    <mergeCell ref="AH53:AI53"/>
    <mergeCell ref="AJ49:AK49"/>
    <mergeCell ref="AF49:AG49"/>
    <mergeCell ref="AC49:AE49"/>
    <mergeCell ref="AN49:AP49"/>
    <mergeCell ref="AQ49:AR49"/>
    <mergeCell ref="AU49:AV49"/>
    <mergeCell ref="P37:Q37"/>
    <mergeCell ref="V37:X37"/>
    <mergeCell ref="K53:K54"/>
    <mergeCell ref="J53:J54"/>
    <mergeCell ref="L53:L54"/>
    <mergeCell ref="AK44:AN44"/>
    <mergeCell ref="P44:Q44"/>
    <mergeCell ref="U44:X44"/>
    <mergeCell ref="Y44:AB44"/>
    <mergeCell ref="AC44:AF44"/>
    <mergeCell ref="AG44:AJ44"/>
    <mergeCell ref="K47:M47"/>
    <mergeCell ref="K48:M48"/>
    <mergeCell ref="K49:M49"/>
    <mergeCell ref="Q50:Z50"/>
    <mergeCell ref="AC50:AE50"/>
    <mergeCell ref="AC51:AE51"/>
    <mergeCell ref="AC52:AE52"/>
    <mergeCell ref="AC53:AE53"/>
    <mergeCell ref="AH50:AI50"/>
    <mergeCell ref="AO44:AO45"/>
    <mergeCell ref="BS53:BS54"/>
    <mergeCell ref="C53:C54"/>
    <mergeCell ref="D53:D54"/>
    <mergeCell ref="E53:E54"/>
    <mergeCell ref="F53:F54"/>
    <mergeCell ref="G53:G54"/>
    <mergeCell ref="H53:H54"/>
    <mergeCell ref="BS47:BS48"/>
    <mergeCell ref="AK45:AN45"/>
    <mergeCell ref="P45:Q45"/>
    <mergeCell ref="U45:X45"/>
    <mergeCell ref="Y45:AB45"/>
    <mergeCell ref="AC45:AF45"/>
    <mergeCell ref="AG45:AJ45"/>
    <mergeCell ref="T43:T45"/>
    <mergeCell ref="V43:X43"/>
    <mergeCell ref="Z43:AB43"/>
    <mergeCell ref="AD43:AF43"/>
    <mergeCell ref="AH43:AJ43"/>
    <mergeCell ref="AL43:AN43"/>
    <mergeCell ref="AW46:AX47"/>
    <mergeCell ref="AP44:AQ45"/>
    <mergeCell ref="E46:G46"/>
    <mergeCell ref="AK35:AN35"/>
    <mergeCell ref="BS41:BS42"/>
    <mergeCell ref="P42:Q42"/>
    <mergeCell ref="U42:X42"/>
    <mergeCell ref="Y42:AB42"/>
    <mergeCell ref="AC42:AF42"/>
    <mergeCell ref="AG42:AJ42"/>
    <mergeCell ref="AK42:AN42"/>
    <mergeCell ref="AO42:AO43"/>
    <mergeCell ref="AP42:AQ43"/>
    <mergeCell ref="AP40:AQ41"/>
    <mergeCell ref="P41:Q41"/>
    <mergeCell ref="U41:X41"/>
    <mergeCell ref="Y41:AB41"/>
    <mergeCell ref="AC41:AF41"/>
    <mergeCell ref="AG41:AJ41"/>
    <mergeCell ref="V40:X40"/>
    <mergeCell ref="Z40:AB40"/>
    <mergeCell ref="AD40:AF40"/>
    <mergeCell ref="AH40:AJ40"/>
    <mergeCell ref="AL40:AN40"/>
    <mergeCell ref="AR40:AS45"/>
    <mergeCell ref="AT40:AV45"/>
    <mergeCell ref="AW40:AX45"/>
    <mergeCell ref="AP28:AQ29"/>
    <mergeCell ref="Y36:AB36"/>
    <mergeCell ref="AC36:AF36"/>
    <mergeCell ref="AG36:AJ36"/>
    <mergeCell ref="AK36:AN36"/>
    <mergeCell ref="AO36:AO37"/>
    <mergeCell ref="AP36:AQ37"/>
    <mergeCell ref="AP34:AQ35"/>
    <mergeCell ref="P35:Q35"/>
    <mergeCell ref="U35:X35"/>
    <mergeCell ref="Y35:AB35"/>
    <mergeCell ref="AC35:AF35"/>
    <mergeCell ref="T37:T39"/>
    <mergeCell ref="Z37:AB37"/>
    <mergeCell ref="AD37:AF37"/>
    <mergeCell ref="V34:X34"/>
    <mergeCell ref="P34:Q34"/>
    <mergeCell ref="T34:T36"/>
    <mergeCell ref="Z34:AB34"/>
    <mergeCell ref="AD34:AF34"/>
    <mergeCell ref="AH34:AJ34"/>
    <mergeCell ref="AL34:AN34"/>
    <mergeCell ref="AO34:AO35"/>
    <mergeCell ref="AG35:AJ35"/>
    <mergeCell ref="AD28:AF28"/>
    <mergeCell ref="AH28:AJ28"/>
    <mergeCell ref="AL28:AN28"/>
    <mergeCell ref="V31:X31"/>
    <mergeCell ref="Z31:AB31"/>
    <mergeCell ref="AD31:AF31"/>
    <mergeCell ref="Z28:AB28"/>
    <mergeCell ref="BS35:BS36"/>
    <mergeCell ref="AR34:AS39"/>
    <mergeCell ref="AT34:AV39"/>
    <mergeCell ref="AW34:AX39"/>
    <mergeCell ref="AO38:AO39"/>
    <mergeCell ref="AP38:AQ39"/>
    <mergeCell ref="AK39:AN39"/>
    <mergeCell ref="BS29:BS30"/>
    <mergeCell ref="AW28:AX33"/>
    <mergeCell ref="AK32:AN32"/>
    <mergeCell ref="AR28:AS33"/>
    <mergeCell ref="AT28:AV33"/>
    <mergeCell ref="AO32:AO33"/>
    <mergeCell ref="AP32:AQ33"/>
    <mergeCell ref="AO30:AO31"/>
    <mergeCell ref="AP30:AQ31"/>
    <mergeCell ref="AO28:AO29"/>
    <mergeCell ref="AC33:AF33"/>
    <mergeCell ref="AG33:AJ33"/>
    <mergeCell ref="AK33:AN33"/>
    <mergeCell ref="Y32:AB32"/>
    <mergeCell ref="AC32:AF32"/>
    <mergeCell ref="P25:Q25"/>
    <mergeCell ref="T25:T27"/>
    <mergeCell ref="V25:X25"/>
    <mergeCell ref="Z25:AB25"/>
    <mergeCell ref="P26:Q26"/>
    <mergeCell ref="Y30:AB30"/>
    <mergeCell ref="AC30:AF30"/>
    <mergeCell ref="AG30:AJ30"/>
    <mergeCell ref="AK30:AN30"/>
    <mergeCell ref="AG32:AJ32"/>
    <mergeCell ref="AD25:AF25"/>
    <mergeCell ref="AH25:AJ25"/>
    <mergeCell ref="Y29:AB29"/>
    <mergeCell ref="AC29:AF29"/>
    <mergeCell ref="AG29:AJ29"/>
    <mergeCell ref="AK29:AN29"/>
    <mergeCell ref="AH31:AJ31"/>
    <mergeCell ref="AL31:AN31"/>
    <mergeCell ref="P31:Q31"/>
    <mergeCell ref="AT22:AV27"/>
    <mergeCell ref="T22:T24"/>
    <mergeCell ref="AK26:AN26"/>
    <mergeCell ref="Z22:AB22"/>
    <mergeCell ref="AD22:AF22"/>
    <mergeCell ref="Y27:AB27"/>
    <mergeCell ref="AC27:AF27"/>
    <mergeCell ref="AG27:AJ27"/>
    <mergeCell ref="U26:X26"/>
    <mergeCell ref="Y26:AB26"/>
    <mergeCell ref="AC26:AF26"/>
    <mergeCell ref="AG26:AJ26"/>
    <mergeCell ref="AK27:AN27"/>
    <mergeCell ref="AH22:AJ22"/>
    <mergeCell ref="BS23:BS24"/>
    <mergeCell ref="P24:Q24"/>
    <mergeCell ref="U24:X24"/>
    <mergeCell ref="Y24:AB24"/>
    <mergeCell ref="AC24:AF24"/>
    <mergeCell ref="AG24:AJ24"/>
    <mergeCell ref="AK24:AN24"/>
    <mergeCell ref="AO24:AO25"/>
    <mergeCell ref="AP24:AQ25"/>
    <mergeCell ref="AP22:AQ23"/>
    <mergeCell ref="P23:Q23"/>
    <mergeCell ref="U23:X23"/>
    <mergeCell ref="Y23:AB23"/>
    <mergeCell ref="AC23:AF23"/>
    <mergeCell ref="AG23:AJ23"/>
    <mergeCell ref="V22:X22"/>
    <mergeCell ref="AO22:AO23"/>
    <mergeCell ref="AK23:AN23"/>
    <mergeCell ref="P22:Q22"/>
    <mergeCell ref="AW22:AX27"/>
    <mergeCell ref="AO26:AO27"/>
    <mergeCell ref="AP26:AQ27"/>
    <mergeCell ref="P27:Q27"/>
    <mergeCell ref="U27:X27"/>
    <mergeCell ref="BS17:BS18"/>
    <mergeCell ref="P18:Q18"/>
    <mergeCell ref="U18:X18"/>
    <mergeCell ref="Y18:AB18"/>
    <mergeCell ref="P12:S12"/>
    <mergeCell ref="P13:Q15"/>
    <mergeCell ref="AH19:AJ19"/>
    <mergeCell ref="AL19:AN19"/>
    <mergeCell ref="U20:X20"/>
    <mergeCell ref="AO16:AO17"/>
    <mergeCell ref="AK17:AN17"/>
    <mergeCell ref="P17:Q17"/>
    <mergeCell ref="U17:X17"/>
    <mergeCell ref="Y17:AB17"/>
    <mergeCell ref="AC17:AF17"/>
    <mergeCell ref="AG17:AJ17"/>
    <mergeCell ref="V16:X16"/>
    <mergeCell ref="Z16:AB16"/>
    <mergeCell ref="AD16:AF16"/>
    <mergeCell ref="AH16:AJ16"/>
    <mergeCell ref="AL16:AN16"/>
    <mergeCell ref="AG18:AJ18"/>
    <mergeCell ref="AK18:AN18"/>
    <mergeCell ref="AO18:AO19"/>
    <mergeCell ref="CC12:CD13"/>
    <mergeCell ref="R14:R15"/>
    <mergeCell ref="S14:S15"/>
    <mergeCell ref="AT14:AV15"/>
    <mergeCell ref="BO14:BO15"/>
    <mergeCell ref="AK12:AN14"/>
    <mergeCell ref="AO12:AQ15"/>
    <mergeCell ref="AR12:AS15"/>
    <mergeCell ref="AT12:AV13"/>
    <mergeCell ref="AW12:AX15"/>
    <mergeCell ref="BM12:BN15"/>
    <mergeCell ref="BP14:BP15"/>
    <mergeCell ref="U15:AN15"/>
    <mergeCell ref="T16:T18"/>
    <mergeCell ref="BO12:BP13"/>
    <mergeCell ref="BQ12:BQ13"/>
    <mergeCell ref="AP18:AQ19"/>
    <mergeCell ref="AK20:AN20"/>
    <mergeCell ref="P20:Q20"/>
    <mergeCell ref="P19:Q19"/>
    <mergeCell ref="T19:T21"/>
    <mergeCell ref="AW16:AX21"/>
    <mergeCell ref="AO20:AO21"/>
    <mergeCell ref="AP20:AQ21"/>
    <mergeCell ref="AR16:AS21"/>
    <mergeCell ref="AT16:AV21"/>
    <mergeCell ref="Y20:AB20"/>
    <mergeCell ref="AC20:AF20"/>
    <mergeCell ref="AG20:AJ20"/>
    <mergeCell ref="P21:Q21"/>
    <mergeCell ref="U21:X21"/>
    <mergeCell ref="Y21:AB21"/>
    <mergeCell ref="AC21:AF21"/>
    <mergeCell ref="AG21:AJ21"/>
    <mergeCell ref="AP16:AQ17"/>
    <mergeCell ref="AG6:AL6"/>
    <mergeCell ref="AM6:AR6"/>
    <mergeCell ref="P53:Z53"/>
    <mergeCell ref="P54:Z54"/>
    <mergeCell ref="AQ50:AR50"/>
    <mergeCell ref="AQ51:AR51"/>
    <mergeCell ref="AQ52:AR52"/>
    <mergeCell ref="AQ53:AR53"/>
    <mergeCell ref="AQ54:AR54"/>
    <mergeCell ref="P6:Q10"/>
    <mergeCell ref="R6:T6"/>
    <mergeCell ref="U6:Z6"/>
    <mergeCell ref="AA6:AF6"/>
    <mergeCell ref="AA7:AC7"/>
    <mergeCell ref="AD7:AF7"/>
    <mergeCell ref="R8:T10"/>
    <mergeCell ref="AG7:AI7"/>
    <mergeCell ref="AJ7:AL7"/>
    <mergeCell ref="AK21:AN21"/>
    <mergeCell ref="AL22:AN22"/>
    <mergeCell ref="AL25:AN25"/>
    <mergeCell ref="AR22:AS27"/>
    <mergeCell ref="Y33:AB33"/>
    <mergeCell ref="P16:Q16"/>
    <mergeCell ref="AS56:AT56"/>
    <mergeCell ref="AL2:AM3"/>
    <mergeCell ref="AN2:AO3"/>
    <mergeCell ref="B1:T3"/>
    <mergeCell ref="AS6:AX6"/>
    <mergeCell ref="AV8:AX10"/>
    <mergeCell ref="T12:T15"/>
    <mergeCell ref="U12:X14"/>
    <mergeCell ref="Y12:AB14"/>
    <mergeCell ref="AC12:AF14"/>
    <mergeCell ref="AG12:AJ14"/>
    <mergeCell ref="AD8:AF10"/>
    <mergeCell ref="AG8:AI10"/>
    <mergeCell ref="AJ8:AL10"/>
    <mergeCell ref="AM8:AO10"/>
    <mergeCell ref="AP8:AR10"/>
    <mergeCell ref="AS8:AU10"/>
    <mergeCell ref="U8:W10"/>
    <mergeCell ref="AC54:AE54"/>
    <mergeCell ref="AC55:AE55"/>
    <mergeCell ref="AM7:AO7"/>
    <mergeCell ref="AP7:AR7"/>
    <mergeCell ref="AS7:AU7"/>
    <mergeCell ref="AV7:AX7"/>
    <mergeCell ref="AU54:AV54"/>
    <mergeCell ref="AU55:AV55"/>
    <mergeCell ref="AU56:AV56"/>
    <mergeCell ref="AC56:AE56"/>
    <mergeCell ref="AN50:AP50"/>
    <mergeCell ref="AN51:AP51"/>
    <mergeCell ref="AN52:AP52"/>
    <mergeCell ref="AN53:AP53"/>
    <mergeCell ref="AN54:AP54"/>
    <mergeCell ref="AN55:AP55"/>
    <mergeCell ref="AH54:AI54"/>
    <mergeCell ref="AH55:AI55"/>
    <mergeCell ref="AH56:AI56"/>
    <mergeCell ref="AF50:AG50"/>
    <mergeCell ref="AF51:AG51"/>
    <mergeCell ref="AF52:AG52"/>
    <mergeCell ref="AF53:AG53"/>
    <mergeCell ref="AF54:AG54"/>
    <mergeCell ref="AF55:AG55"/>
    <mergeCell ref="AF56:AG56"/>
    <mergeCell ref="AN56:AP56"/>
    <mergeCell ref="AS53:AT53"/>
    <mergeCell ref="AS54:AT54"/>
    <mergeCell ref="AS55:AT55"/>
    <mergeCell ref="AU57:AV57"/>
    <mergeCell ref="AU58:AV58"/>
    <mergeCell ref="AS57:AT57"/>
    <mergeCell ref="AS58:AT58"/>
    <mergeCell ref="AJ50:AK50"/>
    <mergeCell ref="AJ51:AK51"/>
    <mergeCell ref="AJ52:AK52"/>
    <mergeCell ref="AJ53:AK53"/>
    <mergeCell ref="AJ54:AK54"/>
    <mergeCell ref="AJ55:AK55"/>
    <mergeCell ref="AJ56:AK56"/>
    <mergeCell ref="AN57:AP57"/>
    <mergeCell ref="AN58:AP58"/>
    <mergeCell ref="AQ57:AR57"/>
    <mergeCell ref="AQ58:AR58"/>
    <mergeCell ref="AS50:AT50"/>
    <mergeCell ref="AS51:AT51"/>
    <mergeCell ref="AS52:AT52"/>
    <mergeCell ref="AQ55:AR55"/>
    <mergeCell ref="AQ56:AR56"/>
    <mergeCell ref="AU50:AV50"/>
    <mergeCell ref="AU51:AV51"/>
    <mergeCell ref="AU52:AV52"/>
    <mergeCell ref="AU53:AV53"/>
  </mergeCells>
  <phoneticPr fontId="7"/>
  <conditionalFormatting sqref="V16">
    <cfRule type="cellIs" priority="44" operator="notEqual">
      <formula>"0"</formula>
    </cfRule>
  </conditionalFormatting>
  <conditionalFormatting sqref="V19 U21:V21">
    <cfRule type="cellIs" priority="158" operator="notEqual">
      <formula>"0"</formula>
    </cfRule>
  </conditionalFormatting>
  <conditionalFormatting sqref="V22">
    <cfRule type="cellIs" priority="19" operator="notEqual">
      <formula>"0"</formula>
    </cfRule>
  </conditionalFormatting>
  <conditionalFormatting sqref="V25 U27:V27">
    <cfRule type="cellIs" priority="84" operator="notEqual">
      <formula>"0"</formula>
    </cfRule>
  </conditionalFormatting>
  <conditionalFormatting sqref="V28">
    <cfRule type="cellIs" priority="14" operator="notEqual">
      <formula>"0"</formula>
    </cfRule>
  </conditionalFormatting>
  <conditionalFormatting sqref="V31 U33:V33">
    <cfRule type="cellIs" priority="74" operator="notEqual">
      <formula>"0"</formula>
    </cfRule>
  </conditionalFormatting>
  <conditionalFormatting sqref="V34">
    <cfRule type="cellIs" priority="9" operator="notEqual">
      <formula>"0"</formula>
    </cfRule>
  </conditionalFormatting>
  <conditionalFormatting sqref="V37 U39:V39">
    <cfRule type="cellIs" priority="64" operator="notEqual">
      <formula>"0"</formula>
    </cfRule>
  </conditionalFormatting>
  <conditionalFormatting sqref="V40">
    <cfRule type="cellIs" priority="4" operator="notEqual">
      <formula>"0"</formula>
    </cfRule>
  </conditionalFormatting>
  <conditionalFormatting sqref="V43 U45:V45">
    <cfRule type="cellIs" priority="54" operator="notEqual">
      <formula>"0"</formula>
    </cfRule>
  </conditionalFormatting>
  <conditionalFormatting sqref="V46">
    <cfRule type="cellIs" priority="107" operator="notEqual">
      <formula>"0"</formula>
    </cfRule>
  </conditionalFormatting>
  <conditionalFormatting sqref="Z16">
    <cfRule type="cellIs" priority="88" operator="notEqual">
      <formula>"0"</formula>
    </cfRule>
  </conditionalFormatting>
  <conditionalFormatting sqref="Z19 Y21:Z21">
    <cfRule type="cellIs" priority="156" operator="notEqual">
      <formula>"0"</formula>
    </cfRule>
  </conditionalFormatting>
  <conditionalFormatting sqref="Z22">
    <cfRule type="cellIs" priority="20" operator="notEqual">
      <formula>"0"</formula>
    </cfRule>
  </conditionalFormatting>
  <conditionalFormatting sqref="Z25 Y27:Z27">
    <cfRule type="cellIs" priority="82" operator="notEqual">
      <formula>"0"</formula>
    </cfRule>
  </conditionalFormatting>
  <conditionalFormatting sqref="Z28">
    <cfRule type="cellIs" priority="15" operator="notEqual">
      <formula>"0"</formula>
    </cfRule>
  </conditionalFormatting>
  <conditionalFormatting sqref="Z31 Y33:Z33">
    <cfRule type="cellIs" priority="72" operator="notEqual">
      <formula>"0"</formula>
    </cfRule>
  </conditionalFormatting>
  <conditionalFormatting sqref="Z34">
    <cfRule type="cellIs" priority="10" operator="notEqual">
      <formula>"0"</formula>
    </cfRule>
  </conditionalFormatting>
  <conditionalFormatting sqref="Z37 Y39:Z39">
    <cfRule type="cellIs" priority="62" operator="notEqual">
      <formula>"0"</formula>
    </cfRule>
  </conditionalFormatting>
  <conditionalFormatting sqref="Z40">
    <cfRule type="cellIs" priority="5" operator="notEqual">
      <formula>"0"</formula>
    </cfRule>
  </conditionalFormatting>
  <conditionalFormatting sqref="Z43 Y45:Z45">
    <cfRule type="cellIs" priority="52" operator="notEqual">
      <formula>"0"</formula>
    </cfRule>
  </conditionalFormatting>
  <conditionalFormatting sqref="Z46">
    <cfRule type="cellIs" priority="102" operator="notEqual">
      <formula>"0"</formula>
    </cfRule>
  </conditionalFormatting>
  <conditionalFormatting sqref="AD16">
    <cfRule type="cellIs" priority="43" operator="notEqual">
      <formula>"0"</formula>
    </cfRule>
  </conditionalFormatting>
  <conditionalFormatting sqref="AD19 AC21:AD21">
    <cfRule type="cellIs" priority="155" operator="notEqual">
      <formula>"0"</formula>
    </cfRule>
  </conditionalFormatting>
  <conditionalFormatting sqref="AD22">
    <cfRule type="cellIs" priority="18" operator="notEqual">
      <formula>"0"</formula>
    </cfRule>
  </conditionalFormatting>
  <conditionalFormatting sqref="AD25 AC27:AD27">
    <cfRule type="cellIs" priority="81" operator="notEqual">
      <formula>"0"</formula>
    </cfRule>
  </conditionalFormatting>
  <conditionalFormatting sqref="AD28">
    <cfRule type="cellIs" priority="13" operator="notEqual">
      <formula>"0"</formula>
    </cfRule>
  </conditionalFormatting>
  <conditionalFormatting sqref="AD31 AC33:AD33">
    <cfRule type="cellIs" priority="71" operator="notEqual">
      <formula>"0"</formula>
    </cfRule>
  </conditionalFormatting>
  <conditionalFormatting sqref="AD34">
    <cfRule type="cellIs" priority="8" operator="notEqual">
      <formula>"0"</formula>
    </cfRule>
  </conditionalFormatting>
  <conditionalFormatting sqref="AD37 AC39:AD39">
    <cfRule type="cellIs" priority="61" operator="notEqual">
      <formula>"0"</formula>
    </cfRule>
  </conditionalFormatting>
  <conditionalFormatting sqref="AD40">
    <cfRule type="cellIs" priority="3" operator="notEqual">
      <formula>"0"</formula>
    </cfRule>
  </conditionalFormatting>
  <conditionalFormatting sqref="AD43 AC45:AD45">
    <cfRule type="cellIs" priority="51" operator="notEqual">
      <formula>"0"</formula>
    </cfRule>
  </conditionalFormatting>
  <conditionalFormatting sqref="AD46">
    <cfRule type="cellIs" priority="101" operator="notEqual">
      <formula>"0"</formula>
    </cfRule>
  </conditionalFormatting>
  <conditionalFormatting sqref="AH16">
    <cfRule type="cellIs" priority="42" operator="notEqual">
      <formula>"0"</formula>
    </cfRule>
  </conditionalFormatting>
  <conditionalFormatting sqref="AH19 AG21:AH21">
    <cfRule type="cellIs" priority="154" operator="notEqual">
      <formula>"0"</formula>
    </cfRule>
  </conditionalFormatting>
  <conditionalFormatting sqref="AH22">
    <cfRule type="cellIs" priority="17" operator="notEqual">
      <formula>"0"</formula>
    </cfRule>
  </conditionalFormatting>
  <conditionalFormatting sqref="AH25 AG27:AH27">
    <cfRule type="cellIs" priority="80" operator="notEqual">
      <formula>"0"</formula>
    </cfRule>
  </conditionalFormatting>
  <conditionalFormatting sqref="AH28">
    <cfRule type="cellIs" priority="12" operator="notEqual">
      <formula>"0"</formula>
    </cfRule>
  </conditionalFormatting>
  <conditionalFormatting sqref="AH31 AG33:AH33">
    <cfRule type="cellIs" priority="70" operator="notEqual">
      <formula>"0"</formula>
    </cfRule>
  </conditionalFormatting>
  <conditionalFormatting sqref="AH34">
    <cfRule type="cellIs" priority="7" operator="notEqual">
      <formula>"0"</formula>
    </cfRule>
  </conditionalFormatting>
  <conditionalFormatting sqref="AH37 AG39:AH39">
    <cfRule type="cellIs" priority="60" operator="notEqual">
      <formula>"0"</formula>
    </cfRule>
  </conditionalFormatting>
  <conditionalFormatting sqref="AH40">
    <cfRule type="cellIs" priority="2" operator="notEqual">
      <formula>"0"</formula>
    </cfRule>
  </conditionalFormatting>
  <conditionalFormatting sqref="AH43 AG45:AH45">
    <cfRule type="cellIs" priority="50" operator="notEqual">
      <formula>"0"</formula>
    </cfRule>
  </conditionalFormatting>
  <conditionalFormatting sqref="AH46">
    <cfRule type="cellIs" priority="100" operator="notEqual">
      <formula>"0"</formula>
    </cfRule>
  </conditionalFormatting>
  <conditionalFormatting sqref="AL16">
    <cfRule type="cellIs" priority="41" operator="notEqual">
      <formula>"0"</formula>
    </cfRule>
  </conditionalFormatting>
  <conditionalFormatting sqref="AL19 AK21:AL21">
    <cfRule type="cellIs" priority="153" operator="notEqual">
      <formula>"0"</formula>
    </cfRule>
  </conditionalFormatting>
  <conditionalFormatting sqref="AL22">
    <cfRule type="cellIs" priority="16" operator="notEqual">
      <formula>"0"</formula>
    </cfRule>
  </conditionalFormatting>
  <conditionalFormatting sqref="AL25 AK27:AL27">
    <cfRule type="cellIs" priority="79" operator="notEqual">
      <formula>"0"</formula>
    </cfRule>
  </conditionalFormatting>
  <conditionalFormatting sqref="AL28">
    <cfRule type="cellIs" priority="11" operator="notEqual">
      <formula>"0"</formula>
    </cfRule>
  </conditionalFormatting>
  <conditionalFormatting sqref="AL31 AK33:AL33">
    <cfRule type="cellIs" priority="69" operator="notEqual">
      <formula>"0"</formula>
    </cfRule>
  </conditionalFormatting>
  <conditionalFormatting sqref="AL34">
    <cfRule type="cellIs" priority="6" operator="notEqual">
      <formula>"0"</formula>
    </cfRule>
  </conditionalFormatting>
  <conditionalFormatting sqref="AL37 AK39:AL39">
    <cfRule type="cellIs" priority="59" operator="notEqual">
      <formula>"0"</formula>
    </cfRule>
  </conditionalFormatting>
  <conditionalFormatting sqref="AL40">
    <cfRule type="cellIs" priority="1" operator="notEqual">
      <formula>"0"</formula>
    </cfRule>
  </conditionalFormatting>
  <conditionalFormatting sqref="AL43 AK45:AL45">
    <cfRule type="cellIs" priority="49" operator="notEqual">
      <formula>"0"</formula>
    </cfRule>
  </conditionalFormatting>
  <conditionalFormatting sqref="AL46">
    <cfRule type="cellIs" priority="99" operator="notEqual">
      <formula>"0"</formula>
    </cfRule>
  </conditionalFormatting>
  <dataValidations count="7">
    <dataValidation type="list" allowBlank="1" showInputMessage="1" showErrorMessage="1" sqref="J33 R16:R47" xr:uid="{C477AF96-B6C2-486A-8048-E615AB618CF4}">
      <formula1>$CH$17:$CH$18</formula1>
    </dataValidation>
    <dataValidation type="list" allowBlank="1" showInputMessage="1" showErrorMessage="1" sqref="P7:AX7" xr:uid="{5311CE22-CA4C-4F79-9D44-7212FF5DBCD9}">
      <formula1>$CJ$16:$CJ$22</formula1>
    </dataValidation>
    <dataValidation type="list" allowBlank="1" showInputMessage="1" showErrorMessage="1" sqref="AK46 AG46 Y46 U46 AC46" xr:uid="{258EE61F-F36B-4CE2-A9D6-408CEEA6DC1B}">
      <formula1>$CK$16:$CK$67</formula1>
    </dataValidation>
    <dataValidation type="list" allowBlank="1" showInputMessage="1" showErrorMessage="1" sqref="U25:U26 AK43:AK44 AL44 AH44 Z44 U37:U38 AG37:AG38 AC37:AC38 Y37:Y38 V38 U31:U32 AG31:AG32 AC31:AC32 Y31:Y32 V32 AG25:AG26 AC25:AC26 Y25:Y26 V26 AK25:AK26 AK37:AK38 AL38 AH38 AK31:AK32 AL32 U19:U20 AG19:AG20 AC19:AC20 Y19:Y20 V20 AK19:AK20 AH32 Z32 AD32 AL26 AH26 Z38 Z26 AD26 AL20 AH20 Z20 AD44 AD20 AD38 U43:U44 AG43:AG44 AC43:AC44 Y43:Y44 V44" xr:uid="{B6C43C18-8791-44BF-824B-7FDE75746AAB}">
      <formula1>$CP$16:$CP$24</formula1>
    </dataValidation>
    <dataValidation type="list" allowBlank="1" showInputMessage="1" showErrorMessage="1" sqref="AL2" xr:uid="{49385026-A454-4B44-B995-F8B3E422B16E}">
      <formula1>"申請,実績"</formula1>
    </dataValidation>
    <dataValidation type="list" allowBlank="1" showInputMessage="1" showErrorMessage="1" sqref="AD2:AF3" xr:uid="{CF3E6665-4188-4479-B28C-70965DBEEBB8}">
      <formula1>$CG$16:$CG$18</formula1>
    </dataValidation>
    <dataValidation type="list" allowBlank="1" showInputMessage="1" showErrorMessage="1" sqref="U16 AK40 AG40 AC40 Y40 U40 AK34 AG34 AC34 Y34 U34 AK28 AG28 AC28 Y28 U28 AK22 AG22 AC22 Y22 U22 AK16 AG16 AC16 Y16" xr:uid="{6F612769-D21F-49DC-8C6E-70BE8BE8A0D6}">
      <formula1>$CK$16:$CK$116</formula1>
    </dataValidation>
  </dataValidations>
  <pageMargins left="0.28999999999999998" right="0.11811023622047245" top="0.31" bottom="0.15748031496062992" header="0.23622047244094491" footer="0.19685039370078741"/>
  <pageSetup paperSize="9" scale="60" fitToHeight="0" orientation="landscape" cellComments="asDisplayed"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1E1317-E9B8-4E68-A6ED-70544B07FD8D}">
  <sheetPr>
    <tabColor theme="5" tint="0.79998168889431442"/>
  </sheetPr>
  <dimension ref="A1:CW206"/>
  <sheetViews>
    <sheetView zoomScale="90" zoomScaleNormal="90" zoomScaleSheetLayoutView="80" zoomScalePageLayoutView="80" workbookViewId="0">
      <selection activeCell="AA8" sqref="AA8:AC10"/>
    </sheetView>
  </sheetViews>
  <sheetFormatPr defaultColWidth="5" defaultRowHeight="16.5" customHeight="1" outlineLevelCol="1" x14ac:dyDescent="0.15"/>
  <cols>
    <col min="1" max="1" width="1.375" style="20" customWidth="1"/>
    <col min="2" max="13" width="5" style="20"/>
    <col min="14" max="15" width="2.75" style="20" customWidth="1"/>
    <col min="16" max="17" width="5" style="20"/>
    <col min="18" max="18" width="5" style="18"/>
    <col min="19" max="19" width="5" style="22"/>
    <col min="20" max="22" width="5" style="20"/>
    <col min="23" max="24" width="5" style="22"/>
    <col min="25" max="27" width="5" style="20"/>
    <col min="28" max="28" width="5" style="22"/>
    <col min="29" max="31" width="5" style="20"/>
    <col min="32" max="32" width="5" style="22"/>
    <col min="33" max="35" width="5" style="20"/>
    <col min="36" max="36" width="5" style="22"/>
    <col min="37" max="39" width="5" style="20"/>
    <col min="40" max="40" width="5" style="22"/>
    <col min="41" max="52" width="5" style="20"/>
    <col min="53" max="54" width="8.25" style="14" customWidth="1"/>
    <col min="55" max="55" width="10" style="14" customWidth="1"/>
    <col min="56" max="58" width="10" style="29" hidden="1" customWidth="1" outlineLevel="1"/>
    <col min="59" max="68" width="10" style="23" hidden="1" customWidth="1" outlineLevel="1"/>
    <col min="69" max="69" width="11.75" style="23" hidden="1" customWidth="1" outlineLevel="1"/>
    <col min="70" max="70" width="10" style="23" hidden="1" customWidth="1" outlineLevel="1"/>
    <col min="71" max="72" width="10" style="24" hidden="1" customWidth="1" outlineLevel="1"/>
    <col min="73" max="74" width="11" style="24" hidden="1" customWidth="1" outlineLevel="1"/>
    <col min="75" max="77" width="11" style="25" hidden="1" customWidth="1" outlineLevel="1"/>
    <col min="78" max="79" width="11" style="23" hidden="1" customWidth="1" outlineLevel="1"/>
    <col min="80" max="80" width="11" style="25" hidden="1" customWidth="1" outlineLevel="1"/>
    <col min="81" max="81" width="10" style="23" hidden="1" customWidth="1" outlineLevel="1"/>
    <col min="82" max="82" width="11" style="23" hidden="1" customWidth="1" outlineLevel="1"/>
    <col min="83" max="84" width="10" style="14" hidden="1" customWidth="1" outlineLevel="1"/>
    <col min="85" max="86" width="9.625" style="14" hidden="1" customWidth="1" outlineLevel="1"/>
    <col min="87" max="87" width="7.75" style="15" hidden="1" customWidth="1" outlineLevel="1"/>
    <col min="88" max="88" width="11.5" style="16" hidden="1" customWidth="1" outlineLevel="1"/>
    <col min="89" max="89" width="9.25" style="14" hidden="1" customWidth="1" outlineLevel="1"/>
    <col min="90" max="90" width="15.75" style="15" hidden="1" customWidth="1" outlineLevel="1"/>
    <col min="91" max="91" width="15.5" style="15" hidden="1" customWidth="1" outlineLevel="1"/>
    <col min="92" max="93" width="17.125" style="15" hidden="1" customWidth="1" outlineLevel="1"/>
    <col min="94" max="94" width="9.25" style="15" hidden="1" customWidth="1" outlineLevel="1"/>
    <col min="95" max="95" width="14.375" style="15" hidden="1" customWidth="1" outlineLevel="1"/>
    <col min="96" max="96" width="10.875" style="15" hidden="1" customWidth="1" outlineLevel="1"/>
    <col min="97" max="97" width="13.75" style="20" hidden="1" customWidth="1" outlineLevel="1"/>
    <col min="98" max="98" width="11.5" style="20" hidden="1" customWidth="1" outlineLevel="1"/>
    <col min="99" max="99" width="5" style="20" collapsed="1"/>
    <col min="100" max="108" width="8.25" style="20" customWidth="1"/>
    <col min="109" max="16384" width="5" style="20"/>
  </cols>
  <sheetData>
    <row r="1" spans="2:99" s="6" customFormat="1" ht="16.5" customHeight="1" thickBot="1" x14ac:dyDescent="0.2">
      <c r="B1" s="498" t="s">
        <v>114</v>
      </c>
      <c r="C1" s="498"/>
      <c r="D1" s="498"/>
      <c r="E1" s="498"/>
      <c r="F1" s="498"/>
      <c r="G1" s="498"/>
      <c r="H1" s="498"/>
      <c r="I1" s="498"/>
      <c r="J1" s="498"/>
      <c r="K1" s="498"/>
      <c r="L1" s="498"/>
      <c r="M1" s="498"/>
      <c r="N1" s="498"/>
      <c r="O1" s="498"/>
      <c r="P1" s="498"/>
      <c r="Q1" s="498"/>
      <c r="R1" s="498"/>
      <c r="S1" s="498"/>
      <c r="T1" s="498"/>
      <c r="U1" s="790" t="s">
        <v>1</v>
      </c>
      <c r="V1" s="791"/>
      <c r="W1" s="791"/>
      <c r="X1" s="791"/>
      <c r="Y1" s="791"/>
      <c r="Z1" s="792"/>
      <c r="AA1" s="200"/>
      <c r="AB1" s="200"/>
      <c r="AC1" s="200"/>
      <c r="AD1" s="200"/>
      <c r="AE1" s="200"/>
      <c r="AF1" s="200"/>
      <c r="AG1" s="200"/>
      <c r="AH1" s="200"/>
      <c r="AI1" s="200"/>
      <c r="AJ1" s="200"/>
      <c r="AK1" s="200"/>
      <c r="AL1" s="200"/>
      <c r="AM1" s="200"/>
      <c r="AN1" s="200"/>
      <c r="AO1" s="200"/>
      <c r="AP1" s="200"/>
      <c r="AQ1" s="200"/>
      <c r="AR1" s="200"/>
      <c r="AS1" s="200"/>
      <c r="AT1" s="200"/>
      <c r="AU1" s="187"/>
      <c r="AV1" s="187"/>
      <c r="AW1" s="200"/>
      <c r="AX1" s="200"/>
      <c r="BD1" s="8"/>
      <c r="BE1" s="8"/>
      <c r="BF1" s="8"/>
      <c r="BG1" s="9"/>
      <c r="BH1" s="9"/>
      <c r="BI1" s="9"/>
      <c r="BJ1" s="9"/>
      <c r="BK1" s="9"/>
      <c r="BL1" s="9"/>
      <c r="BM1" s="9"/>
      <c r="BN1" s="9"/>
      <c r="BO1" s="9"/>
      <c r="BP1" s="9"/>
      <c r="BQ1" s="9"/>
      <c r="BR1" s="9"/>
      <c r="BS1" s="10"/>
      <c r="BT1" s="10"/>
      <c r="BU1" s="11"/>
      <c r="BV1" s="10"/>
      <c r="BW1" s="12"/>
      <c r="BX1" s="12"/>
      <c r="BY1" s="12"/>
      <c r="BZ1" s="9"/>
      <c r="CA1" s="9"/>
      <c r="CB1" s="12"/>
      <c r="CC1" s="9"/>
      <c r="CD1" s="13"/>
      <c r="CE1" s="14"/>
      <c r="CF1" s="14"/>
      <c r="CG1" s="14"/>
      <c r="CH1" s="14"/>
      <c r="CI1" s="15"/>
      <c r="CJ1" s="16"/>
      <c r="CK1" s="14"/>
      <c r="CL1" s="15"/>
      <c r="CM1" s="15"/>
      <c r="CN1" s="15"/>
      <c r="CO1" s="15"/>
      <c r="CP1" s="15"/>
      <c r="CQ1" s="15"/>
      <c r="CR1" s="15"/>
    </row>
    <row r="2" spans="2:99" s="6" customFormat="1" ht="15.75" customHeight="1" x14ac:dyDescent="0.15">
      <c r="B2" s="498"/>
      <c r="C2" s="498"/>
      <c r="D2" s="498"/>
      <c r="E2" s="498"/>
      <c r="F2" s="498"/>
      <c r="G2" s="498"/>
      <c r="H2" s="498"/>
      <c r="I2" s="498"/>
      <c r="J2" s="498"/>
      <c r="K2" s="498"/>
      <c r="L2" s="498"/>
      <c r="M2" s="498"/>
      <c r="N2" s="498"/>
      <c r="O2" s="498"/>
      <c r="P2" s="498"/>
      <c r="Q2" s="498"/>
      <c r="R2" s="498"/>
      <c r="S2" s="498"/>
      <c r="T2" s="498"/>
      <c r="U2" s="793"/>
      <c r="V2" s="794"/>
      <c r="W2" s="794"/>
      <c r="X2" s="794"/>
      <c r="Y2" s="794"/>
      <c r="Z2" s="795"/>
      <c r="AA2" s="200"/>
      <c r="AB2" s="772" t="s">
        <v>0</v>
      </c>
      <c r="AC2" s="773"/>
      <c r="AD2" s="748" t="s">
        <v>164</v>
      </c>
      <c r="AE2" s="749"/>
      <c r="AF2" s="750"/>
      <c r="AG2" s="200"/>
      <c r="AH2" s="200"/>
      <c r="AI2" s="200"/>
      <c r="AJ2" s="772" t="s">
        <v>116</v>
      </c>
      <c r="AK2" s="773"/>
      <c r="AL2" s="490" t="s">
        <v>377</v>
      </c>
      <c r="AM2" s="491"/>
      <c r="AN2" s="494"/>
      <c r="AO2" s="495"/>
      <c r="AP2" s="200"/>
      <c r="AQ2" s="331"/>
      <c r="AR2" s="331"/>
      <c r="AS2" s="200"/>
      <c r="AT2" s="200"/>
      <c r="AU2" s="200"/>
      <c r="AV2" s="200"/>
      <c r="AW2" s="200"/>
      <c r="AX2" s="200"/>
      <c r="BG2" s="18"/>
      <c r="BH2" s="18"/>
      <c r="BI2" s="9"/>
      <c r="BJ2" s="9"/>
      <c r="BK2" s="9"/>
      <c r="BL2" s="9"/>
      <c r="BM2" s="9"/>
      <c r="BN2" s="9"/>
      <c r="BO2" s="9"/>
      <c r="BP2" s="9"/>
      <c r="BQ2" s="9"/>
      <c r="BR2" s="9"/>
      <c r="BS2" s="10"/>
      <c r="BT2" s="10"/>
      <c r="BU2" s="11"/>
      <c r="BV2" s="10"/>
      <c r="BW2" s="12"/>
      <c r="BX2" s="12"/>
      <c r="BY2" s="12"/>
      <c r="BZ2" s="9"/>
      <c r="CA2" s="9"/>
      <c r="CB2" s="12"/>
      <c r="CC2" s="9"/>
      <c r="CD2" s="13"/>
      <c r="CE2" s="14"/>
      <c r="CF2" s="14"/>
      <c r="CG2" s="14"/>
      <c r="CH2" s="14"/>
      <c r="CI2" s="15"/>
      <c r="CJ2" s="16"/>
      <c r="CK2" s="14"/>
      <c r="CL2" s="15"/>
      <c r="CM2" s="15"/>
      <c r="CN2" s="15"/>
      <c r="CO2" s="15"/>
      <c r="CP2" s="15"/>
      <c r="CQ2" s="15"/>
      <c r="CR2" s="15"/>
    </row>
    <row r="3" spans="2:99" s="6" customFormat="1" ht="16.5" customHeight="1" thickBot="1" x14ac:dyDescent="0.2">
      <c r="B3" s="499"/>
      <c r="C3" s="499"/>
      <c r="D3" s="499"/>
      <c r="E3" s="499"/>
      <c r="F3" s="499"/>
      <c r="G3" s="499"/>
      <c r="H3" s="499"/>
      <c r="I3" s="499"/>
      <c r="J3" s="499"/>
      <c r="K3" s="499"/>
      <c r="L3" s="499"/>
      <c r="M3" s="499"/>
      <c r="N3" s="499"/>
      <c r="O3" s="499"/>
      <c r="P3" s="499"/>
      <c r="Q3" s="499"/>
      <c r="R3" s="499"/>
      <c r="S3" s="499"/>
      <c r="T3" s="499"/>
      <c r="U3" s="796"/>
      <c r="V3" s="797"/>
      <c r="W3" s="797"/>
      <c r="X3" s="797"/>
      <c r="Y3" s="797"/>
      <c r="Z3" s="798"/>
      <c r="AA3" s="200"/>
      <c r="AB3" s="774"/>
      <c r="AC3" s="775"/>
      <c r="AD3" s="751"/>
      <c r="AE3" s="752"/>
      <c r="AF3" s="753"/>
      <c r="AG3" s="200"/>
      <c r="AH3" s="200"/>
      <c r="AI3" s="200"/>
      <c r="AJ3" s="774"/>
      <c r="AK3" s="775"/>
      <c r="AL3" s="492"/>
      <c r="AM3" s="493"/>
      <c r="AN3" s="496"/>
      <c r="AO3" s="497"/>
      <c r="AP3" s="201" t="str">
        <f>IF(AL2="実績","月","")</f>
        <v/>
      </c>
      <c r="AQ3" s="331"/>
      <c r="AR3" s="331"/>
      <c r="AS3" s="200"/>
      <c r="AT3" s="200"/>
      <c r="AU3" s="198"/>
      <c r="AV3" s="199"/>
      <c r="AW3" s="187"/>
      <c r="AX3" s="187"/>
      <c r="BD3" s="19"/>
      <c r="BG3" s="18"/>
      <c r="BH3" s="18"/>
      <c r="BI3" s="9"/>
      <c r="BJ3" s="9"/>
      <c r="BK3" s="9"/>
      <c r="BL3" s="9"/>
      <c r="BM3" s="9"/>
      <c r="BN3" s="9"/>
      <c r="BO3" s="9"/>
      <c r="BP3" s="9"/>
      <c r="BQ3" s="9"/>
      <c r="BR3" s="9"/>
      <c r="BS3" s="10"/>
      <c r="BT3" s="10"/>
      <c r="BU3" s="11"/>
      <c r="BV3" s="10"/>
      <c r="BW3" s="12"/>
      <c r="BX3" s="12"/>
      <c r="BY3" s="12"/>
      <c r="BZ3" s="9"/>
      <c r="CA3" s="9"/>
      <c r="CB3" s="12"/>
      <c r="CC3" s="9"/>
      <c r="CD3" s="13"/>
      <c r="CE3" s="14"/>
      <c r="CF3" s="14"/>
      <c r="CG3" s="14"/>
      <c r="CH3" s="14"/>
      <c r="CI3" s="15"/>
      <c r="CJ3" s="16"/>
      <c r="CK3" s="14"/>
      <c r="CL3" s="15"/>
      <c r="CM3" s="15"/>
      <c r="CN3" s="15"/>
      <c r="CO3" s="15"/>
      <c r="CP3" s="15"/>
      <c r="CQ3" s="15"/>
      <c r="CR3" s="15"/>
    </row>
    <row r="4" spans="2:99" ht="15.75" customHeight="1" x14ac:dyDescent="0.15">
      <c r="B4" s="184"/>
      <c r="C4" s="184"/>
      <c r="D4" s="184"/>
      <c r="E4" s="184"/>
      <c r="F4" s="184"/>
      <c r="G4" s="184"/>
      <c r="H4" s="184"/>
      <c r="I4" s="184"/>
      <c r="J4" s="184"/>
      <c r="K4" s="184"/>
      <c r="L4" s="184"/>
      <c r="M4" s="184"/>
      <c r="N4" s="184"/>
      <c r="O4" s="184"/>
      <c r="P4" s="184"/>
      <c r="Q4" s="184"/>
      <c r="R4" s="190"/>
      <c r="S4" s="191"/>
      <c r="T4" s="184"/>
      <c r="U4" s="184"/>
      <c r="V4" s="184"/>
      <c r="W4" s="191"/>
      <c r="X4" s="191"/>
      <c r="Y4" s="184"/>
      <c r="Z4" s="184"/>
      <c r="AA4" s="184"/>
      <c r="AB4" s="192" t="s">
        <v>167</v>
      </c>
      <c r="AC4" s="193"/>
      <c r="AD4" s="193"/>
      <c r="AE4" s="193"/>
      <c r="AF4" s="193"/>
      <c r="AG4" s="184"/>
      <c r="AH4" s="184"/>
      <c r="AI4" s="194"/>
      <c r="AJ4" s="195" t="s">
        <v>168</v>
      </c>
      <c r="AK4" s="196"/>
      <c r="AL4" s="194"/>
      <c r="AM4" s="194"/>
      <c r="AN4" s="197"/>
      <c r="AO4" s="197"/>
      <c r="AP4" s="184"/>
      <c r="AQ4" s="184"/>
      <c r="AR4" s="184"/>
      <c r="AS4" s="187"/>
      <c r="AT4" s="187"/>
      <c r="AU4" s="198"/>
      <c r="AV4" s="199"/>
      <c r="AW4" s="187"/>
      <c r="AX4" s="187"/>
      <c r="BC4" s="20"/>
      <c r="BD4" s="7"/>
      <c r="BE4" s="20"/>
      <c r="BF4" s="20"/>
      <c r="BG4" s="22"/>
      <c r="BH4" s="22"/>
      <c r="CN4" s="16"/>
      <c r="CO4" s="16"/>
      <c r="CP4" s="14"/>
    </row>
    <row r="5" spans="2:99" ht="4.5" customHeight="1" thickBot="1" x14ac:dyDescent="0.2">
      <c r="AD5" s="166"/>
      <c r="AE5" s="166"/>
      <c r="AF5" s="167"/>
      <c r="AG5" s="166"/>
      <c r="AH5" s="166"/>
      <c r="AI5" s="166"/>
      <c r="AJ5" s="167"/>
      <c r="AK5" s="166"/>
      <c r="AL5" s="166"/>
      <c r="AM5" s="166"/>
      <c r="AN5" s="167"/>
      <c r="AO5" s="166"/>
      <c r="AP5" s="166"/>
      <c r="AQ5" s="166"/>
      <c r="AR5" s="166"/>
      <c r="BC5" s="20"/>
      <c r="BD5" s="27"/>
      <c r="BE5" s="27"/>
      <c r="BF5" s="27"/>
      <c r="BG5" s="24"/>
      <c r="BH5" s="24"/>
      <c r="BI5" s="24"/>
      <c r="BJ5" s="24"/>
      <c r="BK5" s="24"/>
      <c r="BL5" s="24"/>
      <c r="BM5" s="24"/>
      <c r="BN5" s="24"/>
      <c r="BO5" s="24"/>
      <c r="BP5" s="24"/>
      <c r="BQ5" s="24"/>
      <c r="BR5" s="24"/>
      <c r="BZ5" s="24"/>
      <c r="CA5" s="24"/>
      <c r="CC5" s="24"/>
      <c r="CD5" s="24"/>
      <c r="CU5" s="26"/>
    </row>
    <row r="6" spans="2:99" ht="16.5" customHeight="1" x14ac:dyDescent="0.15">
      <c r="B6" s="754" t="s">
        <v>148</v>
      </c>
      <c r="C6" s="755"/>
      <c r="D6" s="760" t="s">
        <v>372</v>
      </c>
      <c r="E6" s="760"/>
      <c r="F6" s="760"/>
      <c r="G6" s="760"/>
      <c r="H6" s="760"/>
      <c r="I6" s="760"/>
      <c r="J6" s="760"/>
      <c r="K6" s="760"/>
      <c r="L6" s="760"/>
      <c r="M6" s="761"/>
      <c r="N6" s="189"/>
      <c r="O6" s="189"/>
      <c r="P6" s="525" t="s">
        <v>165</v>
      </c>
      <c r="Q6" s="526"/>
      <c r="R6" s="531" t="s">
        <v>9</v>
      </c>
      <c r="S6" s="531"/>
      <c r="T6" s="532"/>
      <c r="U6" s="500">
        <v>1</v>
      </c>
      <c r="V6" s="501"/>
      <c r="W6" s="501"/>
      <c r="X6" s="501"/>
      <c r="Y6" s="501"/>
      <c r="Z6" s="502"/>
      <c r="AA6" s="500">
        <v>2</v>
      </c>
      <c r="AB6" s="501"/>
      <c r="AC6" s="501"/>
      <c r="AD6" s="501"/>
      <c r="AE6" s="501"/>
      <c r="AF6" s="502"/>
      <c r="AG6" s="500">
        <v>3</v>
      </c>
      <c r="AH6" s="501"/>
      <c r="AI6" s="501"/>
      <c r="AJ6" s="501"/>
      <c r="AK6" s="501"/>
      <c r="AL6" s="502"/>
      <c r="AM6" s="500">
        <v>4</v>
      </c>
      <c r="AN6" s="501"/>
      <c r="AO6" s="501"/>
      <c r="AP6" s="501"/>
      <c r="AQ6" s="501"/>
      <c r="AR6" s="502"/>
      <c r="AS6" s="500">
        <v>5</v>
      </c>
      <c r="AT6" s="501"/>
      <c r="AU6" s="501"/>
      <c r="AV6" s="501"/>
      <c r="AW6" s="501"/>
      <c r="AX6" s="502"/>
      <c r="BC6" s="20"/>
      <c r="BD6" s="27"/>
      <c r="BE6" s="27"/>
      <c r="BF6" s="27"/>
      <c r="BG6" s="24"/>
      <c r="BH6" s="24"/>
      <c r="BI6" s="24"/>
      <c r="BJ6" s="24"/>
      <c r="BK6" s="24"/>
      <c r="BL6" s="24"/>
      <c r="BM6" s="24"/>
      <c r="BN6" s="24"/>
      <c r="BO6" s="24"/>
      <c r="BP6" s="24"/>
      <c r="BQ6" s="24"/>
      <c r="BR6" s="24"/>
      <c r="BZ6" s="24"/>
      <c r="CA6" s="24"/>
      <c r="CC6" s="24"/>
      <c r="CD6" s="24"/>
      <c r="CU6" s="26"/>
    </row>
    <row r="7" spans="2:99" ht="16.5" customHeight="1" x14ac:dyDescent="0.15">
      <c r="B7" s="756"/>
      <c r="C7" s="757"/>
      <c r="D7" s="762"/>
      <c r="E7" s="762"/>
      <c r="F7" s="762"/>
      <c r="G7" s="762"/>
      <c r="H7" s="762"/>
      <c r="I7" s="762"/>
      <c r="J7" s="762"/>
      <c r="K7" s="762"/>
      <c r="L7" s="762"/>
      <c r="M7" s="763"/>
      <c r="N7" s="189"/>
      <c r="O7" s="189"/>
      <c r="P7" s="527"/>
      <c r="Q7" s="528"/>
      <c r="R7" s="528" t="s">
        <v>117</v>
      </c>
      <c r="S7" s="528"/>
      <c r="T7" s="533"/>
      <c r="U7" s="520" t="s">
        <v>11</v>
      </c>
      <c r="V7" s="503"/>
      <c r="W7" s="503"/>
      <c r="X7" s="503" t="s">
        <v>32</v>
      </c>
      <c r="Y7" s="503"/>
      <c r="Z7" s="504"/>
      <c r="AA7" s="517"/>
      <c r="AB7" s="503"/>
      <c r="AC7" s="503"/>
      <c r="AD7" s="503"/>
      <c r="AE7" s="503"/>
      <c r="AF7" s="504"/>
      <c r="AG7" s="517"/>
      <c r="AH7" s="503"/>
      <c r="AI7" s="503"/>
      <c r="AJ7" s="503"/>
      <c r="AK7" s="503"/>
      <c r="AL7" s="504"/>
      <c r="AM7" s="517"/>
      <c r="AN7" s="503"/>
      <c r="AO7" s="503"/>
      <c r="AP7" s="503"/>
      <c r="AQ7" s="503"/>
      <c r="AR7" s="504"/>
      <c r="AS7" s="517"/>
      <c r="AT7" s="503"/>
      <c r="AU7" s="503"/>
      <c r="AV7" s="503"/>
      <c r="AW7" s="503"/>
      <c r="AX7" s="504"/>
      <c r="AZ7" s="26"/>
      <c r="BC7" s="20"/>
      <c r="BD7" s="27"/>
      <c r="BE7" s="27"/>
      <c r="BF7" s="27"/>
      <c r="BG7" s="24"/>
      <c r="BH7" s="24"/>
      <c r="BI7" s="24"/>
      <c r="BJ7" s="24"/>
      <c r="BK7" s="24"/>
      <c r="BL7" s="24"/>
      <c r="BM7" s="24"/>
      <c r="BN7" s="24"/>
      <c r="BO7" s="24"/>
      <c r="BP7" s="24"/>
      <c r="BQ7" s="24"/>
      <c r="BR7" s="24"/>
      <c r="BZ7" s="24"/>
      <c r="CA7" s="24"/>
      <c r="CC7" s="24"/>
      <c r="CD7" s="24"/>
      <c r="CU7" s="26"/>
    </row>
    <row r="8" spans="2:99" ht="16.5" customHeight="1" thickBot="1" x14ac:dyDescent="0.2">
      <c r="B8" s="758"/>
      <c r="C8" s="759"/>
      <c r="D8" s="764"/>
      <c r="E8" s="764"/>
      <c r="F8" s="764"/>
      <c r="G8" s="764"/>
      <c r="H8" s="764"/>
      <c r="I8" s="764"/>
      <c r="J8" s="764"/>
      <c r="K8" s="764"/>
      <c r="L8" s="764"/>
      <c r="M8" s="765"/>
      <c r="N8" s="187"/>
      <c r="O8" s="187"/>
      <c r="P8" s="527"/>
      <c r="Q8" s="528"/>
      <c r="R8" s="528" t="s">
        <v>166</v>
      </c>
      <c r="S8" s="528"/>
      <c r="T8" s="533"/>
      <c r="U8" s="519" t="s">
        <v>376</v>
      </c>
      <c r="V8" s="503"/>
      <c r="W8" s="503"/>
      <c r="X8" s="503" t="s">
        <v>375</v>
      </c>
      <c r="Y8" s="503"/>
      <c r="Z8" s="504"/>
      <c r="AA8" s="517"/>
      <c r="AB8" s="503"/>
      <c r="AC8" s="503"/>
      <c r="AD8" s="503"/>
      <c r="AE8" s="503"/>
      <c r="AF8" s="504"/>
      <c r="AG8" s="517"/>
      <c r="AH8" s="503"/>
      <c r="AI8" s="503"/>
      <c r="AJ8" s="503"/>
      <c r="AK8" s="503"/>
      <c r="AL8" s="504"/>
      <c r="AM8" s="517"/>
      <c r="AN8" s="503"/>
      <c r="AO8" s="503"/>
      <c r="AP8" s="503"/>
      <c r="AQ8" s="503"/>
      <c r="AR8" s="504"/>
      <c r="AS8" s="517"/>
      <c r="AT8" s="503"/>
      <c r="AU8" s="503"/>
      <c r="AV8" s="503"/>
      <c r="AW8" s="503"/>
      <c r="AX8" s="504"/>
      <c r="AZ8" s="26"/>
      <c r="BC8" s="20"/>
      <c r="BD8" s="27"/>
      <c r="BE8" s="27"/>
      <c r="BF8" s="27"/>
      <c r="BG8" s="24"/>
      <c r="BH8" s="24"/>
      <c r="BI8" s="24"/>
      <c r="BJ8" s="24"/>
      <c r="BK8" s="24"/>
      <c r="BL8" s="24"/>
      <c r="BM8" s="24"/>
      <c r="BN8" s="24"/>
      <c r="BO8" s="24"/>
      <c r="BP8" s="24"/>
      <c r="BQ8" s="24"/>
      <c r="BR8" s="24"/>
      <c r="BZ8" s="24"/>
      <c r="CA8" s="24"/>
      <c r="CC8" s="24"/>
      <c r="CD8" s="24"/>
      <c r="CU8" s="26"/>
    </row>
    <row r="9" spans="2:99" ht="16.5" customHeight="1" thickBot="1" x14ac:dyDescent="0.2">
      <c r="B9" s="185" t="s">
        <v>149</v>
      </c>
      <c r="C9" s="188"/>
      <c r="D9" s="188"/>
      <c r="E9" s="188"/>
      <c r="F9" s="188"/>
      <c r="G9" s="188"/>
      <c r="H9" s="188"/>
      <c r="I9" s="188"/>
      <c r="J9" s="188"/>
      <c r="K9" s="188"/>
      <c r="L9" s="188"/>
      <c r="M9" s="188"/>
      <c r="N9" s="189"/>
      <c r="O9" s="189"/>
      <c r="P9" s="527"/>
      <c r="Q9" s="528"/>
      <c r="R9" s="528"/>
      <c r="S9" s="528"/>
      <c r="T9" s="533"/>
      <c r="U9" s="520"/>
      <c r="V9" s="503"/>
      <c r="W9" s="503"/>
      <c r="X9" s="503"/>
      <c r="Y9" s="503"/>
      <c r="Z9" s="504"/>
      <c r="AA9" s="517"/>
      <c r="AB9" s="503"/>
      <c r="AC9" s="503"/>
      <c r="AD9" s="503"/>
      <c r="AE9" s="503"/>
      <c r="AF9" s="504"/>
      <c r="AG9" s="517"/>
      <c r="AH9" s="503"/>
      <c r="AI9" s="503"/>
      <c r="AJ9" s="503"/>
      <c r="AK9" s="503"/>
      <c r="AL9" s="504"/>
      <c r="AM9" s="517"/>
      <c r="AN9" s="503"/>
      <c r="AO9" s="503"/>
      <c r="AP9" s="503"/>
      <c r="AQ9" s="503"/>
      <c r="AR9" s="504"/>
      <c r="AS9" s="517"/>
      <c r="AT9" s="503"/>
      <c r="AU9" s="503"/>
      <c r="AV9" s="503"/>
      <c r="AW9" s="503"/>
      <c r="AX9" s="504"/>
      <c r="AZ9" s="26"/>
      <c r="BA9" s="21"/>
      <c r="BB9" s="21"/>
      <c r="BC9" s="20"/>
      <c r="BD9" s="27"/>
      <c r="BE9" s="27"/>
      <c r="BF9" s="27"/>
      <c r="BG9" s="24"/>
      <c r="BH9" s="24"/>
      <c r="BI9" s="24"/>
      <c r="BJ9" s="24"/>
      <c r="BK9" s="24"/>
      <c r="BL9" s="24"/>
      <c r="BM9" s="24"/>
      <c r="BN9" s="24"/>
      <c r="BO9" s="24"/>
      <c r="BP9" s="24"/>
      <c r="BQ9" s="24"/>
      <c r="BR9" s="24"/>
      <c r="BZ9" s="24"/>
      <c r="CA9" s="24"/>
      <c r="CC9" s="24"/>
      <c r="CD9" s="24"/>
      <c r="CU9" s="26"/>
    </row>
    <row r="10" spans="2:99" ht="16.5" customHeight="1" thickBot="1" x14ac:dyDescent="0.2">
      <c r="B10" s="729" t="s">
        <v>55</v>
      </c>
      <c r="C10" s="730"/>
      <c r="D10" s="735" t="s">
        <v>373</v>
      </c>
      <c r="E10" s="735"/>
      <c r="F10" s="735"/>
      <c r="G10" s="735"/>
      <c r="H10" s="730" t="s">
        <v>150</v>
      </c>
      <c r="I10" s="730"/>
      <c r="J10" s="735" t="s">
        <v>374</v>
      </c>
      <c r="K10" s="735"/>
      <c r="L10" s="735"/>
      <c r="M10" s="738"/>
      <c r="N10" s="189"/>
      <c r="O10" s="189"/>
      <c r="P10" s="529"/>
      <c r="Q10" s="530"/>
      <c r="R10" s="530"/>
      <c r="S10" s="530"/>
      <c r="T10" s="534"/>
      <c r="U10" s="521"/>
      <c r="V10" s="505"/>
      <c r="W10" s="505"/>
      <c r="X10" s="505"/>
      <c r="Y10" s="505"/>
      <c r="Z10" s="506"/>
      <c r="AA10" s="518"/>
      <c r="AB10" s="505"/>
      <c r="AC10" s="505"/>
      <c r="AD10" s="505"/>
      <c r="AE10" s="505"/>
      <c r="AF10" s="506"/>
      <c r="AG10" s="518"/>
      <c r="AH10" s="505"/>
      <c r="AI10" s="505"/>
      <c r="AJ10" s="505"/>
      <c r="AK10" s="505"/>
      <c r="AL10" s="506"/>
      <c r="AM10" s="518"/>
      <c r="AN10" s="505"/>
      <c r="AO10" s="505"/>
      <c r="AP10" s="505"/>
      <c r="AQ10" s="505"/>
      <c r="AR10" s="506"/>
      <c r="AS10" s="518"/>
      <c r="AT10" s="505"/>
      <c r="AU10" s="505"/>
      <c r="AV10" s="505"/>
      <c r="AW10" s="505"/>
      <c r="AX10" s="506"/>
      <c r="AZ10" s="26"/>
      <c r="BC10" s="20"/>
      <c r="BD10" s="27"/>
      <c r="BE10" s="27"/>
      <c r="BF10" s="27"/>
      <c r="BG10" s="24"/>
      <c r="BH10" s="24"/>
      <c r="BI10" s="24"/>
      <c r="BJ10" s="24"/>
      <c r="BK10" s="24"/>
      <c r="BL10" s="24"/>
      <c r="BM10" s="24"/>
      <c r="BN10" s="24"/>
      <c r="BO10" s="24"/>
      <c r="BP10" s="24"/>
      <c r="BQ10" s="24"/>
      <c r="BR10" s="24"/>
      <c r="BZ10" s="24"/>
      <c r="CA10" s="24"/>
      <c r="CC10" s="24"/>
      <c r="CD10" s="24"/>
      <c r="CU10" s="26"/>
    </row>
    <row r="11" spans="2:99" ht="6" customHeight="1" thickBot="1" x14ac:dyDescent="0.2">
      <c r="B11" s="731"/>
      <c r="C11" s="732"/>
      <c r="D11" s="736"/>
      <c r="E11" s="736"/>
      <c r="F11" s="736"/>
      <c r="G11" s="736"/>
      <c r="H11" s="732"/>
      <c r="I11" s="732"/>
      <c r="J11" s="736"/>
      <c r="K11" s="736"/>
      <c r="L11" s="736"/>
      <c r="M11" s="739"/>
      <c r="N11" s="202"/>
      <c r="O11" s="202"/>
      <c r="AY11" s="27"/>
      <c r="AZ11" s="26"/>
      <c r="BC11" s="20"/>
      <c r="BD11" s="27"/>
      <c r="BE11" s="27"/>
      <c r="BF11" s="27"/>
      <c r="BG11" s="24"/>
      <c r="BH11" s="24"/>
      <c r="BI11" s="24"/>
      <c r="BJ11" s="24"/>
      <c r="BK11" s="24"/>
      <c r="BL11" s="24"/>
      <c r="BM11" s="24"/>
      <c r="BN11" s="24"/>
      <c r="BO11" s="24"/>
      <c r="BP11" s="24"/>
      <c r="BQ11" s="24"/>
      <c r="BR11" s="24"/>
      <c r="BZ11" s="24"/>
      <c r="CA11" s="24"/>
      <c r="CC11" s="24"/>
      <c r="CD11" s="24"/>
      <c r="CU11" s="26"/>
    </row>
    <row r="12" spans="2:99" ht="16.5" customHeight="1" thickBot="1" x14ac:dyDescent="0.2">
      <c r="B12" s="733"/>
      <c r="C12" s="734"/>
      <c r="D12" s="737"/>
      <c r="E12" s="737"/>
      <c r="F12" s="737"/>
      <c r="G12" s="737"/>
      <c r="H12" s="734"/>
      <c r="I12" s="734"/>
      <c r="J12" s="737"/>
      <c r="K12" s="737"/>
      <c r="L12" s="737"/>
      <c r="M12" s="740"/>
      <c r="N12" s="188"/>
      <c r="O12" s="802" t="s">
        <v>9</v>
      </c>
      <c r="P12" s="627" t="s">
        <v>118</v>
      </c>
      <c r="Q12" s="628"/>
      <c r="R12" s="628"/>
      <c r="S12" s="629"/>
      <c r="T12" s="507" t="s">
        <v>2</v>
      </c>
      <c r="U12" s="511" t="s">
        <v>119</v>
      </c>
      <c r="V12" s="512"/>
      <c r="W12" s="512"/>
      <c r="X12" s="512"/>
      <c r="Y12" s="511" t="s">
        <v>120</v>
      </c>
      <c r="Z12" s="512"/>
      <c r="AA12" s="512"/>
      <c r="AB12" s="512"/>
      <c r="AC12" s="511" t="s">
        <v>120</v>
      </c>
      <c r="AD12" s="512"/>
      <c r="AE12" s="512"/>
      <c r="AF12" s="512"/>
      <c r="AG12" s="511" t="s">
        <v>120</v>
      </c>
      <c r="AH12" s="512"/>
      <c r="AI12" s="512"/>
      <c r="AJ12" s="512"/>
      <c r="AK12" s="511" t="s">
        <v>119</v>
      </c>
      <c r="AL12" s="512"/>
      <c r="AM12" s="512"/>
      <c r="AN12" s="512"/>
      <c r="AO12" s="599" t="s">
        <v>121</v>
      </c>
      <c r="AP12" s="600"/>
      <c r="AQ12" s="601"/>
      <c r="AR12" s="599" t="s">
        <v>122</v>
      </c>
      <c r="AS12" s="604"/>
      <c r="AT12" s="599" t="s">
        <v>562</v>
      </c>
      <c r="AU12" s="607"/>
      <c r="AV12" s="601"/>
      <c r="AW12" s="608" t="s">
        <v>123</v>
      </c>
      <c r="AX12" s="609"/>
      <c r="BC12" s="20"/>
      <c r="BM12" s="612" t="s">
        <v>124</v>
      </c>
      <c r="BN12" s="613"/>
      <c r="BO12" s="551" t="s">
        <v>125</v>
      </c>
      <c r="BP12" s="552"/>
      <c r="BQ12" s="555" t="s">
        <v>126</v>
      </c>
      <c r="BS12" s="30"/>
      <c r="BT12" s="31"/>
      <c r="BU12" s="32" t="s">
        <v>21</v>
      </c>
      <c r="BV12" s="33" t="s">
        <v>3</v>
      </c>
      <c r="BW12" s="34"/>
      <c r="BX12" s="35"/>
      <c r="BY12" s="36"/>
      <c r="BZ12" s="36" t="s">
        <v>127</v>
      </c>
      <c r="CA12" s="36"/>
      <c r="CC12" s="583" t="s">
        <v>4</v>
      </c>
      <c r="CD12" s="584"/>
      <c r="CE12" s="29"/>
      <c r="CF12" s="29"/>
      <c r="CG12" s="37"/>
      <c r="CH12" s="38"/>
      <c r="CI12" s="37"/>
      <c r="CJ12" s="37"/>
      <c r="CK12" s="1"/>
      <c r="CL12" s="1"/>
      <c r="CM12" s="1"/>
      <c r="CN12" s="1"/>
      <c r="CO12" s="37"/>
      <c r="CP12" s="37" t="s">
        <v>5</v>
      </c>
      <c r="CQ12" s="37" t="s">
        <v>128</v>
      </c>
      <c r="CR12" s="37" t="s">
        <v>129</v>
      </c>
      <c r="CS12" s="37" t="s">
        <v>6</v>
      </c>
      <c r="CT12" s="37"/>
    </row>
    <row r="13" spans="2:99" ht="16.5" customHeight="1" thickBot="1" x14ac:dyDescent="0.2">
      <c r="B13" s="184"/>
      <c r="C13" s="184"/>
      <c r="D13" s="184"/>
      <c r="E13" s="184"/>
      <c r="F13" s="184"/>
      <c r="G13" s="184"/>
      <c r="H13" s="184"/>
      <c r="I13" s="184"/>
      <c r="J13" s="184"/>
      <c r="K13" s="184"/>
      <c r="L13" s="184"/>
      <c r="M13" s="184"/>
      <c r="N13" s="188"/>
      <c r="O13" s="803"/>
      <c r="P13" s="630" t="s">
        <v>8</v>
      </c>
      <c r="Q13" s="631"/>
      <c r="R13" s="160" t="s">
        <v>158</v>
      </c>
      <c r="S13" s="161" t="s">
        <v>159</v>
      </c>
      <c r="T13" s="508"/>
      <c r="U13" s="513"/>
      <c r="V13" s="514"/>
      <c r="W13" s="514"/>
      <c r="X13" s="514"/>
      <c r="Y13" s="513"/>
      <c r="Z13" s="514"/>
      <c r="AA13" s="514"/>
      <c r="AB13" s="514"/>
      <c r="AC13" s="513"/>
      <c r="AD13" s="514"/>
      <c r="AE13" s="514"/>
      <c r="AF13" s="514"/>
      <c r="AG13" s="513"/>
      <c r="AH13" s="514"/>
      <c r="AI13" s="514"/>
      <c r="AJ13" s="514"/>
      <c r="AK13" s="513"/>
      <c r="AL13" s="514"/>
      <c r="AM13" s="514"/>
      <c r="AN13" s="514"/>
      <c r="AO13" s="591"/>
      <c r="AP13" s="602"/>
      <c r="AQ13" s="593"/>
      <c r="AR13" s="591"/>
      <c r="AS13" s="605"/>
      <c r="AT13" s="591"/>
      <c r="AU13" s="592"/>
      <c r="AV13" s="593"/>
      <c r="AW13" s="610"/>
      <c r="AX13" s="589"/>
      <c r="BA13" s="132"/>
      <c r="BB13" s="148"/>
      <c r="BC13" s="20"/>
      <c r="BM13" s="614"/>
      <c r="BN13" s="615"/>
      <c r="BO13" s="553"/>
      <c r="BP13" s="554"/>
      <c r="BQ13" s="556"/>
      <c r="BS13" s="41" t="s">
        <v>127</v>
      </c>
      <c r="BT13" s="42"/>
      <c r="BU13" s="43"/>
      <c r="BV13" s="44"/>
      <c r="BW13" s="45" t="s">
        <v>130</v>
      </c>
      <c r="BX13" s="46" t="s">
        <v>131</v>
      </c>
      <c r="BY13" s="47"/>
      <c r="BZ13" s="47"/>
      <c r="CA13" s="47"/>
      <c r="CC13" s="585"/>
      <c r="CD13" s="586"/>
      <c r="CE13" s="29"/>
      <c r="CF13" s="29"/>
      <c r="CG13" s="48"/>
      <c r="CH13" s="49"/>
      <c r="CI13" s="48"/>
      <c r="CJ13" s="48"/>
      <c r="CK13" s="48"/>
      <c r="CL13" s="49"/>
      <c r="CM13" s="48"/>
      <c r="CN13" s="48"/>
      <c r="CO13" s="48"/>
      <c r="CP13" s="48"/>
      <c r="CQ13" s="48"/>
      <c r="CR13" s="48"/>
      <c r="CS13" s="48"/>
      <c r="CT13" s="48"/>
    </row>
    <row r="14" spans="2:99" ht="16.5" customHeight="1" x14ac:dyDescent="0.15">
      <c r="B14" s="743" t="s">
        <v>170</v>
      </c>
      <c r="C14" s="780" t="s">
        <v>59</v>
      </c>
      <c r="D14" s="781"/>
      <c r="E14" s="805" t="s">
        <v>58</v>
      </c>
      <c r="F14" s="746">
        <v>6</v>
      </c>
      <c r="G14" s="176"/>
      <c r="H14" s="766">
        <v>5</v>
      </c>
      <c r="I14" s="766"/>
      <c r="J14" s="176"/>
      <c r="K14" s="746">
        <v>15</v>
      </c>
      <c r="L14" s="746"/>
      <c r="M14" s="180"/>
      <c r="N14" s="203"/>
      <c r="O14" s="803"/>
      <c r="P14" s="630"/>
      <c r="Q14" s="632"/>
      <c r="R14" s="587" t="s">
        <v>160</v>
      </c>
      <c r="S14" s="589" t="s">
        <v>161</v>
      </c>
      <c r="T14" s="509"/>
      <c r="U14" s="515"/>
      <c r="V14" s="516"/>
      <c r="W14" s="516"/>
      <c r="X14" s="516"/>
      <c r="Y14" s="515"/>
      <c r="Z14" s="516"/>
      <c r="AA14" s="516"/>
      <c r="AB14" s="516"/>
      <c r="AC14" s="515"/>
      <c r="AD14" s="516"/>
      <c r="AE14" s="516"/>
      <c r="AF14" s="516"/>
      <c r="AG14" s="515"/>
      <c r="AH14" s="516"/>
      <c r="AI14" s="516"/>
      <c r="AJ14" s="516"/>
      <c r="AK14" s="515"/>
      <c r="AL14" s="516"/>
      <c r="AM14" s="516"/>
      <c r="AN14" s="516"/>
      <c r="AO14" s="591"/>
      <c r="AP14" s="602"/>
      <c r="AQ14" s="593"/>
      <c r="AR14" s="591"/>
      <c r="AS14" s="605"/>
      <c r="AT14" s="591" t="s">
        <v>563</v>
      </c>
      <c r="AU14" s="592"/>
      <c r="AV14" s="593"/>
      <c r="AW14" s="610"/>
      <c r="AX14" s="589"/>
      <c r="BC14" s="20"/>
      <c r="BM14" s="614"/>
      <c r="BN14" s="615"/>
      <c r="BO14" s="597" t="s">
        <v>172</v>
      </c>
      <c r="BP14" s="618"/>
      <c r="BQ14" s="40" t="s">
        <v>44</v>
      </c>
      <c r="BR14" s="12"/>
      <c r="BS14" s="41"/>
      <c r="BT14" s="42"/>
      <c r="BU14" s="43"/>
      <c r="BV14" s="44"/>
      <c r="BW14" s="50" t="s">
        <v>132</v>
      </c>
      <c r="BX14" s="51" t="s">
        <v>132</v>
      </c>
      <c r="BY14" s="40" t="s">
        <v>44</v>
      </c>
      <c r="BZ14" s="47" t="s">
        <v>133</v>
      </c>
      <c r="CA14" s="47" t="s">
        <v>378</v>
      </c>
      <c r="CC14" s="52"/>
      <c r="CD14" s="43"/>
      <c r="CE14" s="29"/>
      <c r="CF14" s="29"/>
      <c r="CG14" s="37" t="s">
        <v>19</v>
      </c>
      <c r="CH14" s="37" t="s">
        <v>134</v>
      </c>
      <c r="CI14" s="37" t="s">
        <v>7</v>
      </c>
      <c r="CJ14" s="37" t="s">
        <v>20</v>
      </c>
      <c r="CK14" s="1"/>
      <c r="CL14" s="1"/>
      <c r="CM14" s="1"/>
      <c r="CN14" s="1"/>
      <c r="CO14" s="1"/>
      <c r="CP14" s="37" t="s">
        <v>25</v>
      </c>
      <c r="CQ14" s="37" t="s">
        <v>22</v>
      </c>
      <c r="CR14" s="37" t="s">
        <v>26</v>
      </c>
      <c r="CS14" s="37" t="s">
        <v>27</v>
      </c>
      <c r="CT14" s="37" t="s">
        <v>28</v>
      </c>
    </row>
    <row r="15" spans="2:99" ht="16.5" customHeight="1" thickBot="1" x14ac:dyDescent="0.2">
      <c r="B15" s="744"/>
      <c r="C15" s="782"/>
      <c r="D15" s="783"/>
      <c r="E15" s="806"/>
      <c r="F15" s="747"/>
      <c r="G15" s="177" t="s">
        <v>57</v>
      </c>
      <c r="H15" s="767"/>
      <c r="I15" s="767"/>
      <c r="J15" s="177" t="s">
        <v>45</v>
      </c>
      <c r="K15" s="747"/>
      <c r="L15" s="747"/>
      <c r="M15" s="181" t="s">
        <v>56</v>
      </c>
      <c r="N15" s="203"/>
      <c r="O15" s="804"/>
      <c r="P15" s="633"/>
      <c r="Q15" s="634"/>
      <c r="R15" s="588"/>
      <c r="S15" s="590"/>
      <c r="T15" s="510"/>
      <c r="U15" s="620" t="s">
        <v>400</v>
      </c>
      <c r="V15" s="621"/>
      <c r="W15" s="621"/>
      <c r="X15" s="621"/>
      <c r="Y15" s="621"/>
      <c r="Z15" s="621"/>
      <c r="AA15" s="621"/>
      <c r="AB15" s="621"/>
      <c r="AC15" s="621"/>
      <c r="AD15" s="621"/>
      <c r="AE15" s="621"/>
      <c r="AF15" s="621"/>
      <c r="AG15" s="621"/>
      <c r="AH15" s="621"/>
      <c r="AI15" s="621"/>
      <c r="AJ15" s="621"/>
      <c r="AK15" s="621"/>
      <c r="AL15" s="621"/>
      <c r="AM15" s="621"/>
      <c r="AN15" s="621"/>
      <c r="AO15" s="594"/>
      <c r="AP15" s="603"/>
      <c r="AQ15" s="596"/>
      <c r="AR15" s="594"/>
      <c r="AS15" s="606"/>
      <c r="AT15" s="594"/>
      <c r="AU15" s="595"/>
      <c r="AV15" s="596"/>
      <c r="AW15" s="611"/>
      <c r="AX15" s="590"/>
      <c r="BA15" s="153"/>
      <c r="BB15" s="153"/>
      <c r="BC15" s="20"/>
      <c r="BE15" s="20"/>
      <c r="BK15" s="22"/>
      <c r="BM15" s="616"/>
      <c r="BN15" s="617"/>
      <c r="BO15" s="598"/>
      <c r="BP15" s="619"/>
      <c r="BQ15" s="55"/>
      <c r="BR15" s="12"/>
      <c r="BS15" s="56"/>
      <c r="BT15" s="57"/>
      <c r="BU15" s="58" t="s">
        <v>16</v>
      </c>
      <c r="BV15" s="59" t="s">
        <v>17</v>
      </c>
      <c r="BW15" s="60"/>
      <c r="BX15" s="61"/>
      <c r="BY15" s="55"/>
      <c r="BZ15" s="62"/>
      <c r="CA15" s="62"/>
      <c r="CB15" s="12"/>
      <c r="CC15" s="63"/>
      <c r="CD15" s="58" t="s">
        <v>18</v>
      </c>
      <c r="CE15" s="29"/>
      <c r="CF15" s="29"/>
      <c r="CG15" s="48"/>
      <c r="CH15" s="48"/>
      <c r="CI15" s="48"/>
      <c r="CJ15" s="48"/>
      <c r="CK15" s="1" t="s">
        <v>21</v>
      </c>
      <c r="CL15" s="2" t="s">
        <v>22</v>
      </c>
      <c r="CM15" s="1" t="s">
        <v>23</v>
      </c>
      <c r="CN15" s="1" t="s">
        <v>162</v>
      </c>
      <c r="CO15" s="1" t="s">
        <v>24</v>
      </c>
      <c r="CP15" s="48"/>
      <c r="CQ15" s="48"/>
      <c r="CR15" s="48"/>
      <c r="CS15" s="48"/>
      <c r="CT15" s="48"/>
    </row>
    <row r="16" spans="2:99" ht="15.75" customHeight="1" thickBot="1" x14ac:dyDescent="0.2">
      <c r="B16" s="744"/>
      <c r="C16" s="786" t="s">
        <v>60</v>
      </c>
      <c r="D16" s="786"/>
      <c r="E16" s="784" t="s">
        <v>58</v>
      </c>
      <c r="F16" s="810">
        <v>6</v>
      </c>
      <c r="G16" s="178"/>
      <c r="H16" s="768">
        <v>5</v>
      </c>
      <c r="I16" s="768"/>
      <c r="J16" s="178"/>
      <c r="K16" s="770">
        <v>17</v>
      </c>
      <c r="L16" s="770"/>
      <c r="M16" s="182"/>
      <c r="N16" s="187"/>
      <c r="O16" s="799">
        <v>1</v>
      </c>
      <c r="P16" s="546" t="s">
        <v>109</v>
      </c>
      <c r="Q16" s="547"/>
      <c r="R16" s="162" t="s">
        <v>266</v>
      </c>
      <c r="S16" s="3">
        <v>1</v>
      </c>
      <c r="T16" s="548" t="s">
        <v>29</v>
      </c>
      <c r="U16" s="64">
        <v>93</v>
      </c>
      <c r="V16" s="537" t="str">
        <f>IF(U16="","",VLOOKUP(U16,$CK:$CN,3,FALSE))</f>
        <v>ジェットフォイル</v>
      </c>
      <c r="W16" s="538"/>
      <c r="X16" s="641"/>
      <c r="Y16" s="64">
        <v>91</v>
      </c>
      <c r="Z16" s="537" t="str">
        <f>IF(Y16="","",VLOOKUP(Y16,$CK:$CN,3,FALSE))</f>
        <v>ジェットフォイル</v>
      </c>
      <c r="AA16" s="538"/>
      <c r="AB16" s="641"/>
      <c r="AC16" s="64"/>
      <c r="AD16" s="537" t="str">
        <f>IF(AC16="","",VLOOKUP(AC16,$CK:$CN,3,FALSE))</f>
        <v/>
      </c>
      <c r="AE16" s="538"/>
      <c r="AF16" s="641"/>
      <c r="AG16" s="64"/>
      <c r="AH16" s="537" t="str">
        <f>IF(AG16="","",VLOOKUP(AG16,$CK:$CN,3,FALSE))</f>
        <v/>
      </c>
      <c r="AI16" s="538"/>
      <c r="AJ16" s="641"/>
      <c r="AK16" s="64">
        <v>88</v>
      </c>
      <c r="AL16" s="537" t="str">
        <f>IF(AK16="","",VLOOKUP(AK16,$CK:$CN,3,FALSE))</f>
        <v>ジェットフォイル</v>
      </c>
      <c r="AM16" s="538"/>
      <c r="AN16" s="539"/>
      <c r="AO16" s="636" t="s">
        <v>156</v>
      </c>
      <c r="AP16" s="581">
        <f>BZ16</f>
        <v>8100</v>
      </c>
      <c r="AQ16" s="582"/>
      <c r="AR16" s="542">
        <v>120</v>
      </c>
      <c r="AS16" s="542"/>
      <c r="AT16" s="566">
        <f>(AP16+AP18)*AR16</f>
        <v>972000</v>
      </c>
      <c r="AU16" s="566"/>
      <c r="AV16" s="566"/>
      <c r="AW16" s="566">
        <f>SUM(S16:S21)*AR16</f>
        <v>240</v>
      </c>
      <c r="AX16" s="567"/>
      <c r="BA16" s="132"/>
      <c r="BB16" s="148"/>
      <c r="BC16" s="20"/>
      <c r="BD16" s="20"/>
      <c r="BE16" s="20"/>
      <c r="BG16" s="65" t="s">
        <v>10</v>
      </c>
      <c r="BM16" s="66">
        <v>1</v>
      </c>
      <c r="BN16" s="67" t="s">
        <v>171</v>
      </c>
      <c r="BO16" s="68">
        <f>SUMIF(BG18:BK18,"対馬市",BG19:BK19)*AR16</f>
        <v>0</v>
      </c>
      <c r="BP16" s="222"/>
      <c r="BQ16" s="69">
        <f>SUM(U21:AN21)</f>
        <v>0</v>
      </c>
      <c r="BR16" s="25"/>
      <c r="BS16" s="70" t="s">
        <v>135</v>
      </c>
      <c r="BT16" s="67" t="s">
        <v>171</v>
      </c>
      <c r="BU16" s="71">
        <f t="shared" ref="BU16:BU21" si="0">IF(R16="","0",$BZ$16/$BS$17)</f>
        <v>4050</v>
      </c>
      <c r="BV16" s="72">
        <f t="shared" ref="BV16:BV21" si="1">IF(R16="","0",$BZ$17/$BS$17)</f>
        <v>2025</v>
      </c>
      <c r="BW16" s="73">
        <f>BU16*$AR$16</f>
        <v>486000</v>
      </c>
      <c r="BX16" s="74">
        <f>BV16*$AR$18</f>
        <v>0</v>
      </c>
      <c r="BY16" s="75">
        <f>BW16+BX16</f>
        <v>486000</v>
      </c>
      <c r="BZ16" s="69">
        <f>SUM(U18:AN18)</f>
        <v>8100</v>
      </c>
      <c r="CA16" s="75">
        <f>(COUNTA(R16))*AR16</f>
        <v>120</v>
      </c>
      <c r="CC16" s="327" t="s">
        <v>171</v>
      </c>
      <c r="CD16" s="71">
        <f t="shared" ref="CD16:CD21" si="2">IF((S16)="","0",($AR$16+$AR$18)*S16*1000)</f>
        <v>120000</v>
      </c>
      <c r="CE16" s="29"/>
      <c r="CF16" s="20"/>
      <c r="CG16" s="20"/>
      <c r="CH16" s="39"/>
      <c r="CI16" s="16"/>
      <c r="CJ16" s="20"/>
      <c r="CK16" s="39"/>
      <c r="CL16" s="39"/>
      <c r="CM16" s="39"/>
      <c r="CN16" s="39"/>
      <c r="CO16" s="39"/>
      <c r="CP16" s="39"/>
      <c r="CQ16" s="39"/>
      <c r="CR16" s="39"/>
      <c r="CS16" s="39">
        <v>0</v>
      </c>
      <c r="CT16" s="39"/>
    </row>
    <row r="17" spans="2:98" ht="15.75" customHeight="1" thickBot="1" x14ac:dyDescent="0.2">
      <c r="B17" s="745"/>
      <c r="C17" s="787"/>
      <c r="D17" s="787"/>
      <c r="E17" s="785"/>
      <c r="F17" s="771"/>
      <c r="G17" s="179" t="s">
        <v>57</v>
      </c>
      <c r="H17" s="769"/>
      <c r="I17" s="769"/>
      <c r="J17" s="179" t="s">
        <v>45</v>
      </c>
      <c r="K17" s="771"/>
      <c r="L17" s="771"/>
      <c r="M17" s="183" t="s">
        <v>56</v>
      </c>
      <c r="N17" s="187"/>
      <c r="O17" s="800"/>
      <c r="P17" s="561" t="s">
        <v>108</v>
      </c>
      <c r="Q17" s="562"/>
      <c r="R17" s="163" t="s">
        <v>266</v>
      </c>
      <c r="S17" s="4">
        <v>1</v>
      </c>
      <c r="T17" s="549"/>
      <c r="U17" s="638" t="str">
        <f>IF(U16="","",VLOOKUP(U16,$CK:$CN,2,FALSE))</f>
        <v>博多～対馬</v>
      </c>
      <c r="V17" s="639"/>
      <c r="W17" s="639"/>
      <c r="X17" s="640"/>
      <c r="Y17" s="638" t="str">
        <f>IF(Y16="","",VLOOKUP(Y16,$CK:$CN,2,FALSE))</f>
        <v>壱岐～対馬</v>
      </c>
      <c r="Z17" s="639"/>
      <c r="AA17" s="639"/>
      <c r="AB17" s="640"/>
      <c r="AC17" s="638" t="str">
        <f>IF(AC16="","",VLOOKUP(AC16,$CK:$CN,2,FALSE))</f>
        <v/>
      </c>
      <c r="AD17" s="639"/>
      <c r="AE17" s="639"/>
      <c r="AF17" s="640"/>
      <c r="AG17" s="638" t="str">
        <f>IF(AG16="","",VLOOKUP(AG16,$CK:$CN,2,FALSE))</f>
        <v/>
      </c>
      <c r="AH17" s="639"/>
      <c r="AI17" s="639"/>
      <c r="AJ17" s="640"/>
      <c r="AK17" s="638" t="str">
        <f>IF(AK16="","",VLOOKUP(AK16,$CK:$CN,2,FALSE))</f>
        <v>博多～壱岐</v>
      </c>
      <c r="AL17" s="639"/>
      <c r="AM17" s="639"/>
      <c r="AN17" s="640"/>
      <c r="AO17" s="637"/>
      <c r="AP17" s="557"/>
      <c r="AQ17" s="558"/>
      <c r="AR17" s="543"/>
      <c r="AS17" s="543"/>
      <c r="AT17" s="568"/>
      <c r="AU17" s="568"/>
      <c r="AV17" s="568"/>
      <c r="AW17" s="568"/>
      <c r="AX17" s="569"/>
      <c r="BA17" s="28"/>
      <c r="BB17" s="132"/>
      <c r="BC17" s="20"/>
      <c r="BD17" s="20"/>
      <c r="BE17" s="20"/>
      <c r="BM17" s="76"/>
      <c r="BN17" s="77" t="s">
        <v>108</v>
      </c>
      <c r="BO17" s="78">
        <f>SUMIF(BG18:BK18,"壱岐市",BG19:BK19)*AR16</f>
        <v>0</v>
      </c>
      <c r="BP17" s="223"/>
      <c r="BQ17" s="221"/>
      <c r="BR17" s="80"/>
      <c r="BS17" s="622">
        <f>COUNTA(R16:R21)</f>
        <v>2</v>
      </c>
      <c r="BT17" s="77" t="s">
        <v>108</v>
      </c>
      <c r="BU17" s="82">
        <f t="shared" si="0"/>
        <v>4050</v>
      </c>
      <c r="BV17" s="83">
        <f t="shared" si="1"/>
        <v>2025</v>
      </c>
      <c r="BW17" s="84">
        <f t="shared" ref="BW17:BW21" si="3">BU17*$AR$16</f>
        <v>486000</v>
      </c>
      <c r="BX17" s="85">
        <f t="shared" ref="BX17:BX21" si="4">BV17*$AR$18</f>
        <v>0</v>
      </c>
      <c r="BY17" s="86">
        <f t="shared" ref="BY17:BY21" si="5">BW17+BX17</f>
        <v>486000</v>
      </c>
      <c r="BZ17" s="79">
        <f>BZ16/2</f>
        <v>4050</v>
      </c>
      <c r="CA17" s="86">
        <f>(COUNTA(R17))*AR16</f>
        <v>120</v>
      </c>
      <c r="CC17" s="328" t="s">
        <v>108</v>
      </c>
      <c r="CD17" s="82">
        <f t="shared" si="2"/>
        <v>120000</v>
      </c>
      <c r="CE17" s="29"/>
      <c r="CF17" s="20"/>
      <c r="CG17" s="39" t="s">
        <v>36</v>
      </c>
      <c r="CH17" s="39"/>
      <c r="CI17" s="39">
        <v>1</v>
      </c>
      <c r="CJ17" s="29" t="s">
        <v>11</v>
      </c>
      <c r="CK17" s="39">
        <v>1</v>
      </c>
      <c r="CL17" s="39" t="s">
        <v>177</v>
      </c>
      <c r="CM17" s="39" t="s">
        <v>30</v>
      </c>
      <c r="CN17" s="39">
        <v>900</v>
      </c>
      <c r="CO17" s="39">
        <v>450</v>
      </c>
      <c r="CP17" s="39" t="s">
        <v>268</v>
      </c>
      <c r="CQ17" s="39" t="s">
        <v>137</v>
      </c>
      <c r="CR17" s="39" t="s">
        <v>138</v>
      </c>
      <c r="CS17" s="39">
        <v>4300</v>
      </c>
      <c r="CT17" s="39" t="s">
        <v>32</v>
      </c>
    </row>
    <row r="18" spans="2:98" ht="15.75" customHeight="1" x14ac:dyDescent="0.15">
      <c r="B18" s="184"/>
      <c r="C18" s="184"/>
      <c r="D18" s="184"/>
      <c r="E18" s="184"/>
      <c r="F18" s="184"/>
      <c r="G18" s="184"/>
      <c r="H18" s="184"/>
      <c r="I18" s="184"/>
      <c r="J18" s="184"/>
      <c r="K18" s="184"/>
      <c r="L18" s="184"/>
      <c r="M18" s="184"/>
      <c r="N18" s="187"/>
      <c r="O18" s="800"/>
      <c r="P18" s="561" t="s">
        <v>110</v>
      </c>
      <c r="Q18" s="562"/>
      <c r="R18" s="163"/>
      <c r="S18" s="4"/>
      <c r="T18" s="550"/>
      <c r="U18" s="624">
        <f>IF($AD$2="小学校",IF(U16="","",VLOOKUP(U16,$CK:$CO,5,FALSE)),IF($AD$2="","",IFERROR(VLOOKUP(U16,$CK:$CO,4,FALSE),"")))</f>
        <v>3500</v>
      </c>
      <c r="V18" s="625"/>
      <c r="W18" s="625"/>
      <c r="X18" s="626"/>
      <c r="Y18" s="624">
        <f>IF($AD$2="小学校",IF(Y16="","",VLOOKUP(Y16,$CK:$CO,5,FALSE)),IF($AD$2="","",IFERROR(VLOOKUP(Y16,$CK:$CO,4,FALSE),"")))</f>
        <v>2300</v>
      </c>
      <c r="Z18" s="625"/>
      <c r="AA18" s="625"/>
      <c r="AB18" s="626"/>
      <c r="AC18" s="624" t="str">
        <f>IF($AD$2="小学校",IF(AC16="","",VLOOKUP(AC16,$CK:$CO,5,FALSE)),IF($AD$2="","",IFERROR(VLOOKUP(AC16,$CK:$CO,4,FALSE),"")))</f>
        <v/>
      </c>
      <c r="AD18" s="625"/>
      <c r="AE18" s="625"/>
      <c r="AF18" s="626"/>
      <c r="AG18" s="624" t="str">
        <f>IF($AD$2="小学校",IF(AG16="","",VLOOKUP(AG16,$CK:$CO,5,FALSE)),IF($AD$2="","",IFERROR(VLOOKUP(AG16,$CK:$CO,4,FALSE),"")))</f>
        <v/>
      </c>
      <c r="AH18" s="625"/>
      <c r="AI18" s="625"/>
      <c r="AJ18" s="626"/>
      <c r="AK18" s="624">
        <f>IF($AD$2="小学校",IF(AK16="","",VLOOKUP(AK16,$CK:$CO,5,FALSE)),IF($AD$2="","",IFERROR(VLOOKUP(AK16,$CK:$CO,4,FALSE),"")))</f>
        <v>2300</v>
      </c>
      <c r="AL18" s="625"/>
      <c r="AM18" s="625"/>
      <c r="AN18" s="626"/>
      <c r="AO18" s="637" t="s">
        <v>157</v>
      </c>
      <c r="AP18" s="557">
        <f>+BQ16</f>
        <v>0</v>
      </c>
      <c r="AQ18" s="558"/>
      <c r="AR18" s="543"/>
      <c r="AS18" s="543"/>
      <c r="AT18" s="568"/>
      <c r="AU18" s="568"/>
      <c r="AV18" s="568"/>
      <c r="AW18" s="568"/>
      <c r="AX18" s="569"/>
      <c r="BA18" s="28"/>
      <c r="BB18" s="132"/>
      <c r="BC18" s="20"/>
      <c r="BD18" s="20"/>
      <c r="BE18" s="20"/>
      <c r="BF18" s="87" t="s">
        <v>31</v>
      </c>
      <c r="BG18" s="88" t="e">
        <f>VLOOKUP(U19,$CP:$CT,5,FALSE)</f>
        <v>#N/A</v>
      </c>
      <c r="BH18" s="88" t="e">
        <f>VLOOKUP(Y19,$CP:$CT,5,FALSE)</f>
        <v>#N/A</v>
      </c>
      <c r="BI18" s="88" t="e">
        <f>VLOOKUP(AC19,$CP:$CT,5,FALSE)</f>
        <v>#N/A</v>
      </c>
      <c r="BJ18" s="88" t="e">
        <f>VLOOKUP(AG19,$CP:$CT,5,FALSE)</f>
        <v>#N/A</v>
      </c>
      <c r="BK18" s="88" t="e">
        <f>VLOOKUP(AK19,$CP:$CT,5,FALSE)</f>
        <v>#N/A</v>
      </c>
      <c r="BM18" s="76"/>
      <c r="BN18" s="77" t="s">
        <v>110</v>
      </c>
      <c r="BO18" s="78">
        <f>SUMIF(BG18:BK18,"五島市",BG19:BK19)*AR16</f>
        <v>0</v>
      </c>
      <c r="BP18" s="223"/>
      <c r="BQ18" s="47"/>
      <c r="BR18" s="80"/>
      <c r="BS18" s="623"/>
      <c r="BT18" s="77" t="s">
        <v>110</v>
      </c>
      <c r="BU18" s="82" t="str">
        <f t="shared" si="0"/>
        <v>0</v>
      </c>
      <c r="BV18" s="83" t="str">
        <f t="shared" si="1"/>
        <v>0</v>
      </c>
      <c r="BW18" s="84">
        <f t="shared" si="3"/>
        <v>0</v>
      </c>
      <c r="BX18" s="85">
        <f t="shared" si="4"/>
        <v>0</v>
      </c>
      <c r="BY18" s="86">
        <f t="shared" si="5"/>
        <v>0</v>
      </c>
      <c r="BZ18" s="89"/>
      <c r="CA18" s="86">
        <f>(COUNTA(R18))*AR16</f>
        <v>0</v>
      </c>
      <c r="CC18" s="328" t="s">
        <v>110</v>
      </c>
      <c r="CD18" s="82" t="str">
        <f t="shared" si="2"/>
        <v>0</v>
      </c>
      <c r="CE18" s="29"/>
      <c r="CF18" s="20"/>
      <c r="CG18" s="39" t="s">
        <v>164</v>
      </c>
      <c r="CH18" s="39" t="s">
        <v>139</v>
      </c>
      <c r="CI18" s="39">
        <v>2</v>
      </c>
      <c r="CJ18" s="29" t="s">
        <v>32</v>
      </c>
      <c r="CK18" s="39">
        <v>2</v>
      </c>
      <c r="CL18" s="39" t="s">
        <v>178</v>
      </c>
      <c r="CM18" s="39" t="s">
        <v>30</v>
      </c>
      <c r="CN18" s="39">
        <v>1300</v>
      </c>
      <c r="CO18" s="39">
        <v>650</v>
      </c>
      <c r="CP18" s="39" t="s">
        <v>37</v>
      </c>
      <c r="CQ18" s="39" t="s">
        <v>140</v>
      </c>
      <c r="CR18" s="39" t="s">
        <v>138</v>
      </c>
      <c r="CS18" s="39">
        <v>2600</v>
      </c>
      <c r="CT18" s="39" t="s">
        <v>38</v>
      </c>
    </row>
    <row r="19" spans="2:98" ht="15.75" customHeight="1" thickBot="1" x14ac:dyDescent="0.2">
      <c r="B19" s="185" t="s">
        <v>151</v>
      </c>
      <c r="C19" s="186"/>
      <c r="D19" s="186"/>
      <c r="E19" s="186"/>
      <c r="F19" s="186"/>
      <c r="G19" s="186"/>
      <c r="H19" s="186"/>
      <c r="I19" s="186"/>
      <c r="J19" s="186"/>
      <c r="K19" s="187"/>
      <c r="L19" s="187"/>
      <c r="M19" s="187"/>
      <c r="N19" s="187"/>
      <c r="O19" s="800"/>
      <c r="P19" s="561" t="s">
        <v>111</v>
      </c>
      <c r="Q19" s="562"/>
      <c r="R19" s="163"/>
      <c r="S19" s="4"/>
      <c r="T19" s="563" t="s">
        <v>33</v>
      </c>
      <c r="U19" s="90"/>
      <c r="V19" s="540" t="str">
        <f>IF(U19="","",VLOOKUP(U19,$CP:$CS,3,FALSE))</f>
        <v/>
      </c>
      <c r="W19" s="541"/>
      <c r="X19" s="635"/>
      <c r="Y19" s="90"/>
      <c r="Z19" s="540" t="str">
        <f>IF(Y19="","",VLOOKUP(Y19,$CP:$CS,3,FALSE))</f>
        <v/>
      </c>
      <c r="AA19" s="541"/>
      <c r="AB19" s="635"/>
      <c r="AC19" s="90"/>
      <c r="AD19" s="540" t="str">
        <f>IF(AC19="","",VLOOKUP(AC19,$CP:$CS,3,FALSE))</f>
        <v/>
      </c>
      <c r="AE19" s="541"/>
      <c r="AF19" s="635"/>
      <c r="AG19" s="90"/>
      <c r="AH19" s="540" t="str">
        <f>IF(AG19="","",VLOOKUP(AG19,$CP:$CS,3,FALSE))</f>
        <v/>
      </c>
      <c r="AI19" s="541"/>
      <c r="AJ19" s="635"/>
      <c r="AK19" s="90"/>
      <c r="AL19" s="540" t="str">
        <f>IF(AK19="","",VLOOKUP(AK19,$CP:$CS,3,FALSE))</f>
        <v/>
      </c>
      <c r="AM19" s="541"/>
      <c r="AN19" s="541"/>
      <c r="AO19" s="572"/>
      <c r="AP19" s="557"/>
      <c r="AQ19" s="558"/>
      <c r="AR19" s="543"/>
      <c r="AS19" s="543"/>
      <c r="AT19" s="568"/>
      <c r="AU19" s="568"/>
      <c r="AV19" s="568"/>
      <c r="AW19" s="568"/>
      <c r="AX19" s="569"/>
      <c r="BA19" s="28"/>
      <c r="BB19" s="132"/>
      <c r="BC19" s="20"/>
      <c r="BD19" s="20"/>
      <c r="BE19" s="20"/>
      <c r="BF19" s="87" t="s">
        <v>34</v>
      </c>
      <c r="BG19" s="91" t="e">
        <f>VLOOKUP(U19,$CP:$CT,4,FALSE)</f>
        <v>#N/A</v>
      </c>
      <c r="BH19" s="91" t="e">
        <f>VLOOKUP(Y19,$CP:$CT,4,FALSE)</f>
        <v>#N/A</v>
      </c>
      <c r="BI19" s="91" t="e">
        <f>VLOOKUP(AC19,$CP:$CT,4,FALSE)</f>
        <v>#N/A</v>
      </c>
      <c r="BJ19" s="91" t="e">
        <f>VLOOKUP(AG19,$CP:$CT,4,FALSE)</f>
        <v>#N/A</v>
      </c>
      <c r="BK19" s="91" t="e">
        <f>VLOOKUP(AK19,$CP:$CT,4,FALSE)</f>
        <v>#N/A</v>
      </c>
      <c r="BM19" s="76"/>
      <c r="BN19" s="77" t="s">
        <v>111</v>
      </c>
      <c r="BO19" s="78">
        <f>SUMIF(BG18:BK18,"新上五島町",BG19:BK19)*AR16</f>
        <v>0</v>
      </c>
      <c r="BP19" s="223"/>
      <c r="BQ19" s="92"/>
      <c r="BR19" s="80"/>
      <c r="BS19" s="93"/>
      <c r="BT19" s="77" t="s">
        <v>111</v>
      </c>
      <c r="BU19" s="82" t="str">
        <f t="shared" si="0"/>
        <v>0</v>
      </c>
      <c r="BV19" s="83" t="str">
        <f t="shared" si="1"/>
        <v>0</v>
      </c>
      <c r="BW19" s="84">
        <f t="shared" si="3"/>
        <v>0</v>
      </c>
      <c r="BX19" s="85">
        <f t="shared" si="4"/>
        <v>0</v>
      </c>
      <c r="BY19" s="86">
        <f t="shared" si="5"/>
        <v>0</v>
      </c>
      <c r="BZ19" s="89"/>
      <c r="CA19" s="86">
        <f>(COUNTA(R19))*AR16</f>
        <v>0</v>
      </c>
      <c r="CB19" s="94"/>
      <c r="CC19" s="328" t="s">
        <v>111</v>
      </c>
      <c r="CD19" s="82" t="str">
        <f t="shared" si="2"/>
        <v>0</v>
      </c>
      <c r="CE19" s="29"/>
      <c r="CF19" s="20"/>
      <c r="CG19" s="39"/>
      <c r="CH19" s="39"/>
      <c r="CI19" s="39">
        <v>3</v>
      </c>
      <c r="CJ19" s="29" t="s">
        <v>12</v>
      </c>
      <c r="CK19" s="39">
        <v>3</v>
      </c>
      <c r="CL19" s="39" t="s">
        <v>179</v>
      </c>
      <c r="CM19" s="39" t="s">
        <v>30</v>
      </c>
      <c r="CN19" s="39">
        <v>900</v>
      </c>
      <c r="CO19" s="39">
        <v>450</v>
      </c>
      <c r="CP19" s="39" t="s">
        <v>40</v>
      </c>
      <c r="CQ19" s="39" t="s">
        <v>136</v>
      </c>
      <c r="CR19" s="39" t="s">
        <v>138</v>
      </c>
      <c r="CS19" s="39">
        <v>3400</v>
      </c>
      <c r="CT19" s="39" t="s">
        <v>12</v>
      </c>
    </row>
    <row r="20" spans="2:98" ht="15.75" customHeight="1" x14ac:dyDescent="0.15">
      <c r="B20" s="741" t="s">
        <v>115</v>
      </c>
      <c r="C20" s="742"/>
      <c r="D20" s="812" t="str">
        <f>情報シート!S10</f>
        <v>○●旅行株式会社</v>
      </c>
      <c r="E20" s="812"/>
      <c r="F20" s="812"/>
      <c r="G20" s="812"/>
      <c r="H20" s="812"/>
      <c r="I20" s="812"/>
      <c r="J20" s="812"/>
      <c r="K20" s="812"/>
      <c r="L20" s="812"/>
      <c r="M20" s="813"/>
      <c r="N20" s="204"/>
      <c r="O20" s="800"/>
      <c r="P20" s="561" t="s">
        <v>112</v>
      </c>
      <c r="Q20" s="562"/>
      <c r="R20" s="163"/>
      <c r="S20" s="4"/>
      <c r="T20" s="564"/>
      <c r="U20" s="559" t="str">
        <f>IF(U19="","",VLOOKUP(U19,$CP:$CS,2,FALSE))</f>
        <v/>
      </c>
      <c r="V20" s="560"/>
      <c r="W20" s="560"/>
      <c r="X20" s="578"/>
      <c r="Y20" s="559" t="str">
        <f>IF(Y19="","",VLOOKUP(Y19,$CP:$CS,2,FALSE))</f>
        <v/>
      </c>
      <c r="Z20" s="560"/>
      <c r="AA20" s="560"/>
      <c r="AB20" s="578"/>
      <c r="AC20" s="559" t="str">
        <f>IF(AC19="","",VLOOKUP(AC19,$CP:$CS,2,FALSE))</f>
        <v/>
      </c>
      <c r="AD20" s="560"/>
      <c r="AE20" s="560"/>
      <c r="AF20" s="578"/>
      <c r="AG20" s="559" t="str">
        <f>IF(AG19="","",VLOOKUP(AG19,$CP:$CS,2,FALSE))</f>
        <v/>
      </c>
      <c r="AH20" s="560"/>
      <c r="AI20" s="560"/>
      <c r="AJ20" s="578"/>
      <c r="AK20" s="559" t="str">
        <f>IF(AK19="","",VLOOKUP(AK19,$CP:$CS,2,FALSE))</f>
        <v/>
      </c>
      <c r="AL20" s="560"/>
      <c r="AM20" s="560"/>
      <c r="AN20" s="560"/>
      <c r="AO20" s="572" t="s">
        <v>141</v>
      </c>
      <c r="AP20" s="574">
        <f>SUM(AP16:AQ19)</f>
        <v>8100</v>
      </c>
      <c r="AQ20" s="575"/>
      <c r="AR20" s="543"/>
      <c r="AS20" s="543"/>
      <c r="AT20" s="568"/>
      <c r="AU20" s="568"/>
      <c r="AV20" s="568"/>
      <c r="AW20" s="568"/>
      <c r="AX20" s="569"/>
      <c r="BA20" s="28"/>
      <c r="BB20" s="132"/>
      <c r="BC20" s="20"/>
      <c r="BD20" s="20"/>
      <c r="BE20" s="20"/>
      <c r="BF20" s="87" t="s">
        <v>39</v>
      </c>
      <c r="BG20" s="91" t="e">
        <f>BG19/2</f>
        <v>#N/A</v>
      </c>
      <c r="BH20" s="91" t="e">
        <f>BH19/2</f>
        <v>#N/A</v>
      </c>
      <c r="BI20" s="91" t="e">
        <f>BI19/2</f>
        <v>#N/A</v>
      </c>
      <c r="BJ20" s="91" t="e">
        <f>BJ19/2</f>
        <v>#N/A</v>
      </c>
      <c r="BK20" s="91" t="e">
        <f>BK19/2</f>
        <v>#N/A</v>
      </c>
      <c r="BM20" s="76"/>
      <c r="BN20" s="77" t="s">
        <v>112</v>
      </c>
      <c r="BO20" s="78">
        <f>SUMIF(BG18:BK18,"小値賀町",BG19:BK19)*AR16</f>
        <v>0</v>
      </c>
      <c r="BP20" s="223"/>
      <c r="BQ20" s="92"/>
      <c r="BR20" s="80"/>
      <c r="BS20" s="93"/>
      <c r="BT20" s="77" t="s">
        <v>112</v>
      </c>
      <c r="BU20" s="82" t="str">
        <f t="shared" si="0"/>
        <v>0</v>
      </c>
      <c r="BV20" s="83" t="str">
        <f t="shared" si="1"/>
        <v>0</v>
      </c>
      <c r="BW20" s="84">
        <f t="shared" si="3"/>
        <v>0</v>
      </c>
      <c r="BX20" s="85">
        <f t="shared" si="4"/>
        <v>0</v>
      </c>
      <c r="BY20" s="86">
        <f t="shared" si="5"/>
        <v>0</v>
      </c>
      <c r="BZ20" s="89"/>
      <c r="CA20" s="86">
        <f>(COUNTA(R20))*AR16</f>
        <v>0</v>
      </c>
      <c r="CB20" s="94"/>
      <c r="CC20" s="328" t="s">
        <v>112</v>
      </c>
      <c r="CD20" s="82" t="str">
        <f t="shared" si="2"/>
        <v>0</v>
      </c>
      <c r="CE20" s="29"/>
      <c r="CF20" s="20"/>
      <c r="CH20" s="39"/>
      <c r="CI20" s="39">
        <v>4</v>
      </c>
      <c r="CJ20" s="29" t="s">
        <v>13</v>
      </c>
      <c r="CK20" s="39">
        <v>4</v>
      </c>
      <c r="CL20" s="39" t="s">
        <v>180</v>
      </c>
      <c r="CM20" s="39" t="s">
        <v>30</v>
      </c>
      <c r="CN20" s="39">
        <v>200</v>
      </c>
      <c r="CO20" s="39">
        <v>100</v>
      </c>
      <c r="CP20" s="39" t="s">
        <v>41</v>
      </c>
      <c r="CQ20" s="39" t="s">
        <v>142</v>
      </c>
      <c r="CR20" s="39" t="s">
        <v>138</v>
      </c>
      <c r="CS20" s="39">
        <v>4400</v>
      </c>
      <c r="CT20" s="39" t="s">
        <v>12</v>
      </c>
    </row>
    <row r="21" spans="2:98" ht="15.75" customHeight="1" thickBot="1" x14ac:dyDescent="0.2">
      <c r="B21" s="707"/>
      <c r="C21" s="708"/>
      <c r="D21" s="814"/>
      <c r="E21" s="814"/>
      <c r="F21" s="814"/>
      <c r="G21" s="814"/>
      <c r="H21" s="814"/>
      <c r="I21" s="814"/>
      <c r="J21" s="814"/>
      <c r="K21" s="814"/>
      <c r="L21" s="814"/>
      <c r="M21" s="815"/>
      <c r="N21" s="204"/>
      <c r="O21" s="801"/>
      <c r="P21" s="579" t="s">
        <v>113</v>
      </c>
      <c r="Q21" s="580"/>
      <c r="R21" s="164"/>
      <c r="S21" s="5"/>
      <c r="T21" s="565"/>
      <c r="U21" s="535" t="str">
        <f>IF(U19="","",VLOOKUP(U19,$CP:$CS,4,FALSE))</f>
        <v/>
      </c>
      <c r="V21" s="536"/>
      <c r="W21" s="536"/>
      <c r="X21" s="545"/>
      <c r="Y21" s="535" t="str">
        <f>IF(Y19="","",VLOOKUP(Y19,$CP:$CS,4,FALSE))</f>
        <v/>
      </c>
      <c r="Z21" s="536"/>
      <c r="AA21" s="536"/>
      <c r="AB21" s="545"/>
      <c r="AC21" s="535" t="str">
        <f>IF(AC19="","",VLOOKUP(AC19,$CP:$CS,4,FALSE))</f>
        <v/>
      </c>
      <c r="AD21" s="536"/>
      <c r="AE21" s="536"/>
      <c r="AF21" s="545"/>
      <c r="AG21" s="535" t="str">
        <f>IF(AG19="","",VLOOKUP(AG19,$CP:$CS,4,FALSE))</f>
        <v/>
      </c>
      <c r="AH21" s="536"/>
      <c r="AI21" s="536"/>
      <c r="AJ21" s="545"/>
      <c r="AK21" s="535" t="str">
        <f>IF(AK19="","",VLOOKUP(AK19,$CP:$CS,4,FALSE))</f>
        <v/>
      </c>
      <c r="AL21" s="536"/>
      <c r="AM21" s="536"/>
      <c r="AN21" s="536"/>
      <c r="AO21" s="573"/>
      <c r="AP21" s="576"/>
      <c r="AQ21" s="577"/>
      <c r="AR21" s="544"/>
      <c r="AS21" s="544"/>
      <c r="AT21" s="570"/>
      <c r="AU21" s="570"/>
      <c r="AV21" s="570"/>
      <c r="AW21" s="570"/>
      <c r="AX21" s="571"/>
      <c r="BA21" s="28"/>
      <c r="BB21" s="132"/>
      <c r="BC21" s="20"/>
      <c r="BD21" s="20"/>
      <c r="BE21" s="20"/>
      <c r="BM21" s="95"/>
      <c r="BN21" s="96" t="s">
        <v>113</v>
      </c>
      <c r="BO21" s="97">
        <f>SUMIF(BG18:BK18,"宇久町",BG19:BK19)*AR16</f>
        <v>0</v>
      </c>
      <c r="BP21" s="224"/>
      <c r="BQ21" s="47"/>
      <c r="BR21" s="80"/>
      <c r="BS21" s="98"/>
      <c r="BT21" s="96" t="s">
        <v>113</v>
      </c>
      <c r="BU21" s="100" t="str">
        <f t="shared" si="0"/>
        <v>0</v>
      </c>
      <c r="BV21" s="101" t="str">
        <f t="shared" si="1"/>
        <v>0</v>
      </c>
      <c r="BW21" s="102">
        <f t="shared" si="3"/>
        <v>0</v>
      </c>
      <c r="BX21" s="103">
        <f t="shared" si="4"/>
        <v>0</v>
      </c>
      <c r="BY21" s="104">
        <f t="shared" si="5"/>
        <v>0</v>
      </c>
      <c r="BZ21" s="89"/>
      <c r="CA21" s="104">
        <f>(COUNTA(R21))*AR16</f>
        <v>0</v>
      </c>
      <c r="CC21" s="329" t="s">
        <v>113</v>
      </c>
      <c r="CD21" s="100" t="str">
        <f t="shared" si="2"/>
        <v>0</v>
      </c>
      <c r="CE21" s="29"/>
      <c r="CF21" s="20"/>
      <c r="CG21" s="39"/>
      <c r="CH21" s="39"/>
      <c r="CI21" s="20"/>
      <c r="CJ21" s="29" t="s">
        <v>14</v>
      </c>
      <c r="CK21" s="39">
        <v>5</v>
      </c>
      <c r="CL21" s="39" t="s">
        <v>181</v>
      </c>
      <c r="CM21" s="39" t="s">
        <v>30</v>
      </c>
      <c r="CN21" s="39">
        <v>200</v>
      </c>
      <c r="CO21" s="39">
        <v>100</v>
      </c>
      <c r="CP21" s="39" t="s">
        <v>269</v>
      </c>
      <c r="CQ21" s="39" t="s">
        <v>143</v>
      </c>
      <c r="CR21" s="39" t="s">
        <v>138</v>
      </c>
      <c r="CS21" s="39">
        <v>3900</v>
      </c>
      <c r="CT21" s="39" t="s">
        <v>32</v>
      </c>
    </row>
    <row r="22" spans="2:98" ht="15.75" customHeight="1" thickBot="1" x14ac:dyDescent="0.2">
      <c r="B22" s="707" t="s">
        <v>152</v>
      </c>
      <c r="C22" s="708"/>
      <c r="D22" s="814" t="str">
        <f>情報シート!S11</f>
        <v>長崎支店</v>
      </c>
      <c r="E22" s="814"/>
      <c r="F22" s="814"/>
      <c r="G22" s="814"/>
      <c r="H22" s="814"/>
      <c r="I22" s="814"/>
      <c r="J22" s="814"/>
      <c r="K22" s="814"/>
      <c r="L22" s="814"/>
      <c r="M22" s="815"/>
      <c r="N22" s="187"/>
      <c r="O22" s="799">
        <v>2</v>
      </c>
      <c r="P22" s="546" t="s">
        <v>109</v>
      </c>
      <c r="Q22" s="547"/>
      <c r="R22" s="162"/>
      <c r="S22" s="3"/>
      <c r="T22" s="548" t="s">
        <v>29</v>
      </c>
      <c r="U22" s="64"/>
      <c r="V22" s="537" t="str">
        <f>IF(U22="","",VLOOKUP(U22,$CK:$CN,3,FALSE))</f>
        <v/>
      </c>
      <c r="W22" s="538"/>
      <c r="X22" s="641"/>
      <c r="Y22" s="64"/>
      <c r="Z22" s="537" t="str">
        <f>IF(Y22="","",VLOOKUP(Y22,$CK:$CN,3,FALSE))</f>
        <v/>
      </c>
      <c r="AA22" s="538"/>
      <c r="AB22" s="641"/>
      <c r="AC22" s="64"/>
      <c r="AD22" s="537" t="str">
        <f>IF(AC22="","",VLOOKUP(AC22,$CK:$CN,3,FALSE))</f>
        <v/>
      </c>
      <c r="AE22" s="538"/>
      <c r="AF22" s="641"/>
      <c r="AG22" s="64"/>
      <c r="AH22" s="537" t="str">
        <f>IF(AG22="","",VLOOKUP(AG22,$CK:$CN,3,FALSE))</f>
        <v/>
      </c>
      <c r="AI22" s="538"/>
      <c r="AJ22" s="641"/>
      <c r="AK22" s="64"/>
      <c r="AL22" s="537" t="str">
        <f>IF(AK22="","",VLOOKUP(AK22,$CK:$CN,3,FALSE))</f>
        <v/>
      </c>
      <c r="AM22" s="538"/>
      <c r="AN22" s="539"/>
      <c r="AO22" s="644" t="s">
        <v>156</v>
      </c>
      <c r="AP22" s="581">
        <f>BZ22</f>
        <v>0</v>
      </c>
      <c r="AQ22" s="582"/>
      <c r="AR22" s="542"/>
      <c r="AS22" s="542"/>
      <c r="AT22" s="566">
        <f>(AP22+AP24)*AR22</f>
        <v>0</v>
      </c>
      <c r="AU22" s="566"/>
      <c r="AV22" s="566"/>
      <c r="AW22" s="566">
        <f>SUM(S22:S27)*AR22</f>
        <v>0</v>
      </c>
      <c r="AX22" s="567"/>
      <c r="BA22" s="28"/>
      <c r="BB22" s="132"/>
      <c r="BC22" s="20"/>
      <c r="BD22" s="20"/>
      <c r="BE22" s="20"/>
      <c r="BM22" s="66">
        <v>2</v>
      </c>
      <c r="BN22" s="67" t="s">
        <v>171</v>
      </c>
      <c r="BO22" s="68">
        <f>SUMIF(BG24:BK24,"対馬市",BG25:BK25)*AR22</f>
        <v>0</v>
      </c>
      <c r="BP22" s="222"/>
      <c r="BQ22" s="69">
        <f>SUM(U27:AN27)</f>
        <v>0</v>
      </c>
      <c r="BR22" s="80"/>
      <c r="BS22" s="30" t="s">
        <v>135</v>
      </c>
      <c r="BT22" s="67" t="s">
        <v>108</v>
      </c>
      <c r="BU22" s="71" t="str">
        <f t="shared" ref="BU22:BU27" si="6">IF(R22="","0",$BZ$22/$BS$23)</f>
        <v>0</v>
      </c>
      <c r="BV22" s="72" t="str">
        <f t="shared" ref="BV22:BV27" si="7">IF(R22="","0",BZ23/$BS$23)</f>
        <v>0</v>
      </c>
      <c r="BW22" s="73">
        <f>BU22*$AR$22</f>
        <v>0</v>
      </c>
      <c r="BX22" s="74">
        <f>BV22*$AR$24</f>
        <v>0</v>
      </c>
      <c r="BY22" s="75">
        <f>BW22+BX22</f>
        <v>0</v>
      </c>
      <c r="BZ22" s="69">
        <f>SUM(U24:AN24)</f>
        <v>0</v>
      </c>
      <c r="CA22" s="75">
        <f>(COUNTA(R22))*AR22</f>
        <v>0</v>
      </c>
      <c r="CB22" s="94"/>
      <c r="CC22" s="327" t="s">
        <v>108</v>
      </c>
      <c r="CD22" s="71" t="str">
        <f t="shared" ref="CD22:CD27" si="8">IF((S22)="","0",($AR$22+$AR$24)*S22*1000)</f>
        <v>0</v>
      </c>
      <c r="CE22" s="29"/>
      <c r="CF22" s="20"/>
      <c r="CG22" s="39"/>
      <c r="CH22" s="39"/>
      <c r="CI22" s="39"/>
      <c r="CJ22" s="29" t="s">
        <v>15</v>
      </c>
      <c r="CK22" s="15">
        <v>7</v>
      </c>
      <c r="CL22" s="39" t="s">
        <v>177</v>
      </c>
      <c r="CM22" s="39" t="s">
        <v>182</v>
      </c>
      <c r="CN22" s="15">
        <v>3300</v>
      </c>
      <c r="CO22" s="15">
        <v>1650</v>
      </c>
      <c r="CS22" s="15"/>
      <c r="CT22" s="15"/>
    </row>
    <row r="23" spans="2:98" ht="15.75" customHeight="1" x14ac:dyDescent="0.15">
      <c r="B23" s="707"/>
      <c r="C23" s="708"/>
      <c r="D23" s="814"/>
      <c r="E23" s="814"/>
      <c r="F23" s="814"/>
      <c r="G23" s="814"/>
      <c r="H23" s="814"/>
      <c r="I23" s="814"/>
      <c r="J23" s="814"/>
      <c r="K23" s="814"/>
      <c r="L23" s="814"/>
      <c r="M23" s="815"/>
      <c r="N23" s="187"/>
      <c r="O23" s="800"/>
      <c r="P23" s="561" t="s">
        <v>108</v>
      </c>
      <c r="Q23" s="562"/>
      <c r="R23" s="163"/>
      <c r="S23" s="4"/>
      <c r="T23" s="549"/>
      <c r="U23" s="638" t="str">
        <f>IF(U22="","",VLOOKUP(U22,$CK:$CN,2,FALSE))</f>
        <v/>
      </c>
      <c r="V23" s="639"/>
      <c r="W23" s="639"/>
      <c r="X23" s="640"/>
      <c r="Y23" s="638" t="str">
        <f>IF(Y22="","",VLOOKUP(Y22,$CK:$CN,2,FALSE))</f>
        <v/>
      </c>
      <c r="Z23" s="639"/>
      <c r="AA23" s="639"/>
      <c r="AB23" s="640"/>
      <c r="AC23" s="638" t="str">
        <f>IF(AC22="","",VLOOKUP(AC22,$CK:$CN,2,FALSE))</f>
        <v/>
      </c>
      <c r="AD23" s="639"/>
      <c r="AE23" s="639"/>
      <c r="AF23" s="640"/>
      <c r="AG23" s="638" t="str">
        <f>IF(AG22="","",VLOOKUP(AG22,$CK:$CN,2,FALSE))</f>
        <v/>
      </c>
      <c r="AH23" s="639"/>
      <c r="AI23" s="639"/>
      <c r="AJ23" s="640"/>
      <c r="AK23" s="638" t="str">
        <f>IF(AK22="","",VLOOKUP(AK22,$CK:$CN,2,FALSE))</f>
        <v/>
      </c>
      <c r="AL23" s="639"/>
      <c r="AM23" s="639"/>
      <c r="AN23" s="640"/>
      <c r="AO23" s="572"/>
      <c r="AP23" s="557"/>
      <c r="AQ23" s="558"/>
      <c r="AR23" s="543"/>
      <c r="AS23" s="543"/>
      <c r="AT23" s="568"/>
      <c r="AU23" s="568"/>
      <c r="AV23" s="568"/>
      <c r="AW23" s="568"/>
      <c r="AX23" s="569"/>
      <c r="BA23" s="28"/>
      <c r="BB23" s="132"/>
      <c r="BC23" s="20"/>
      <c r="BD23" s="20"/>
      <c r="BE23" s="20"/>
      <c r="BM23" s="76"/>
      <c r="BN23" s="77" t="s">
        <v>108</v>
      </c>
      <c r="BO23" s="78">
        <f>SUMIF(BG24:BK24,"壱岐市",BG25:BK25)*AR22</f>
        <v>0</v>
      </c>
      <c r="BP23" s="223"/>
      <c r="BQ23" s="221"/>
      <c r="BR23" s="80"/>
      <c r="BS23" s="642">
        <f>COUNTA(R22:R27)</f>
        <v>0</v>
      </c>
      <c r="BT23" s="77" t="s">
        <v>109</v>
      </c>
      <c r="BU23" s="82" t="str">
        <f t="shared" si="6"/>
        <v>0</v>
      </c>
      <c r="BV23" s="83" t="str">
        <f t="shared" si="7"/>
        <v>0</v>
      </c>
      <c r="BW23" s="84">
        <f t="shared" ref="BW23:BW27" si="9">BU23*$AR$22</f>
        <v>0</v>
      </c>
      <c r="BX23" s="85">
        <f t="shared" ref="BX23:BX27" si="10">BV23*$AR$24</f>
        <v>0</v>
      </c>
      <c r="BY23" s="86">
        <f t="shared" ref="BY23:BY27" si="11">BW23+BX23</f>
        <v>0</v>
      </c>
      <c r="BZ23" s="79">
        <f>BZ22/2</f>
        <v>0</v>
      </c>
      <c r="CA23" s="86">
        <f>(COUNTA(R23))*AR22</f>
        <v>0</v>
      </c>
      <c r="CB23" s="94"/>
      <c r="CC23" s="328" t="s">
        <v>109</v>
      </c>
      <c r="CD23" s="82" t="str">
        <f t="shared" si="8"/>
        <v>0</v>
      </c>
      <c r="CE23" s="29"/>
      <c r="CF23" s="20"/>
      <c r="CG23" s="39"/>
      <c r="CH23" s="39"/>
      <c r="CI23" s="39"/>
      <c r="CJ23" s="20"/>
      <c r="CK23" s="15">
        <v>8</v>
      </c>
      <c r="CL23" s="39" t="s">
        <v>178</v>
      </c>
      <c r="CM23" s="39" t="s">
        <v>182</v>
      </c>
      <c r="CN23" s="15">
        <v>3700</v>
      </c>
      <c r="CO23" s="15">
        <v>1850</v>
      </c>
      <c r="CS23" s="15"/>
      <c r="CT23" s="39"/>
    </row>
    <row r="24" spans="2:98" ht="15.75" customHeight="1" x14ac:dyDescent="0.15">
      <c r="B24" s="707" t="s">
        <v>153</v>
      </c>
      <c r="C24" s="708"/>
      <c r="D24" s="814" t="str">
        <f>情報シート!S15</f>
        <v>長崎　次郎</v>
      </c>
      <c r="E24" s="814"/>
      <c r="F24" s="814"/>
      <c r="G24" s="814"/>
      <c r="H24" s="814"/>
      <c r="I24" s="814"/>
      <c r="J24" s="814"/>
      <c r="K24" s="814"/>
      <c r="L24" s="814"/>
      <c r="M24" s="815"/>
      <c r="N24" s="187"/>
      <c r="O24" s="800"/>
      <c r="P24" s="561" t="s">
        <v>110</v>
      </c>
      <c r="Q24" s="562"/>
      <c r="R24" s="163"/>
      <c r="S24" s="4"/>
      <c r="T24" s="550"/>
      <c r="U24" s="624" t="str">
        <f>IF($AD$2="小学校",IF(U22="","",VLOOKUP(U22,$CK:$CO,5,FALSE)),IF($AD$2="","",IFERROR(VLOOKUP(U22,$CK:$CO,4,FALSE),"")))</f>
        <v/>
      </c>
      <c r="V24" s="625"/>
      <c r="W24" s="625"/>
      <c r="X24" s="626"/>
      <c r="Y24" s="624" t="str">
        <f>IF($AD$2="小学校",IF(Y22="","",VLOOKUP(Y22,$CK:$CO,5,FALSE)),IF($AD$2="","",IFERROR(VLOOKUP(Y22,$CK:$CO,4,FALSE),"")))</f>
        <v/>
      </c>
      <c r="Z24" s="625"/>
      <c r="AA24" s="625"/>
      <c r="AB24" s="626"/>
      <c r="AC24" s="624" t="str">
        <f>IF($AD$2="小学校",IF(AC22="","",VLOOKUP(AC22,$CK:$CO,5,FALSE)),IF($AD$2="","",IFERROR(VLOOKUP(AC22,$CK:$CO,4,FALSE),"")))</f>
        <v/>
      </c>
      <c r="AD24" s="625"/>
      <c r="AE24" s="625"/>
      <c r="AF24" s="626"/>
      <c r="AG24" s="624" t="str">
        <f>IF($AD$2="小学校",IF(AG22="","",VLOOKUP(AG22,$CK:$CO,5,FALSE)),IF($AD$2="","",IFERROR(VLOOKUP(AG22,$CK:$CO,4,FALSE),"")))</f>
        <v/>
      </c>
      <c r="AH24" s="625"/>
      <c r="AI24" s="625"/>
      <c r="AJ24" s="626"/>
      <c r="AK24" s="624" t="str">
        <f>IF($AD$2="小学校",IF(AK22="","",VLOOKUP(AK22,$CK:$CO,5,FALSE)),IF($AD$2="","",IFERROR(VLOOKUP(AK22,$CK:$CO,4,FALSE),"")))</f>
        <v/>
      </c>
      <c r="AL24" s="625"/>
      <c r="AM24" s="625"/>
      <c r="AN24" s="626"/>
      <c r="AO24" s="572" t="s">
        <v>157</v>
      </c>
      <c r="AP24" s="557">
        <f>+BQ22</f>
        <v>0</v>
      </c>
      <c r="AQ24" s="558"/>
      <c r="AR24" s="543"/>
      <c r="AS24" s="543"/>
      <c r="AT24" s="568"/>
      <c r="AU24" s="568"/>
      <c r="AV24" s="568"/>
      <c r="AW24" s="568"/>
      <c r="AX24" s="569"/>
      <c r="BA24" s="28"/>
      <c r="BB24" s="132"/>
      <c r="BC24" s="20"/>
      <c r="BD24" s="20"/>
      <c r="BE24" s="20"/>
      <c r="BF24" s="87" t="s">
        <v>31</v>
      </c>
      <c r="BG24" s="88" t="e">
        <f>VLOOKUP(U25,$CP:$CT,5,FALSE)</f>
        <v>#N/A</v>
      </c>
      <c r="BH24" s="88" t="e">
        <f>VLOOKUP(Y25,$CP:$CT,5,FALSE)</f>
        <v>#N/A</v>
      </c>
      <c r="BI24" s="88" t="e">
        <f>VLOOKUP(AC25,$CP:$CT,5,FALSE)</f>
        <v>#N/A</v>
      </c>
      <c r="BJ24" s="88" t="e">
        <f>VLOOKUP(AG25,$CP:$CT,5,FALSE)</f>
        <v>#N/A</v>
      </c>
      <c r="BK24" s="88" t="e">
        <f>VLOOKUP(AK25,$CP:$CT,5,FALSE)</f>
        <v>#N/A</v>
      </c>
      <c r="BM24" s="76"/>
      <c r="BN24" s="77" t="s">
        <v>110</v>
      </c>
      <c r="BO24" s="78">
        <f>SUMIF(BG24:BK24,"五島市",BG25:BK25)*AR22</f>
        <v>0</v>
      </c>
      <c r="BP24" s="223"/>
      <c r="BQ24" s="92"/>
      <c r="BR24" s="80"/>
      <c r="BS24" s="643"/>
      <c r="BT24" s="77" t="s">
        <v>110</v>
      </c>
      <c r="BU24" s="82" t="str">
        <f t="shared" si="6"/>
        <v>0</v>
      </c>
      <c r="BV24" s="83" t="str">
        <f t="shared" si="7"/>
        <v>0</v>
      </c>
      <c r="BW24" s="84">
        <f t="shared" si="9"/>
        <v>0</v>
      </c>
      <c r="BX24" s="85">
        <f t="shared" si="10"/>
        <v>0</v>
      </c>
      <c r="BY24" s="86">
        <f t="shared" si="11"/>
        <v>0</v>
      </c>
      <c r="BZ24" s="89"/>
      <c r="CA24" s="86">
        <f>(COUNTA(R24))*AR22</f>
        <v>0</v>
      </c>
      <c r="CB24" s="94"/>
      <c r="CC24" s="328" t="s">
        <v>110</v>
      </c>
      <c r="CD24" s="82" t="str">
        <f t="shared" si="8"/>
        <v>0</v>
      </c>
      <c r="CE24" s="29"/>
      <c r="CF24" s="29"/>
      <c r="CI24" s="14"/>
      <c r="CJ24" s="20"/>
      <c r="CK24" s="15">
        <v>9</v>
      </c>
      <c r="CL24" s="39" t="s">
        <v>180</v>
      </c>
      <c r="CM24" s="39" t="s">
        <v>182</v>
      </c>
      <c r="CN24" s="15">
        <v>400</v>
      </c>
      <c r="CO24" s="15">
        <v>200</v>
      </c>
      <c r="CS24" s="15"/>
      <c r="CT24" s="39"/>
    </row>
    <row r="25" spans="2:98" ht="15.75" customHeight="1" thickBot="1" x14ac:dyDescent="0.2">
      <c r="B25" s="707"/>
      <c r="C25" s="708"/>
      <c r="D25" s="814"/>
      <c r="E25" s="814"/>
      <c r="F25" s="814"/>
      <c r="G25" s="814"/>
      <c r="H25" s="814"/>
      <c r="I25" s="814"/>
      <c r="J25" s="814"/>
      <c r="K25" s="814"/>
      <c r="L25" s="814"/>
      <c r="M25" s="815"/>
      <c r="N25" s="187"/>
      <c r="O25" s="800"/>
      <c r="P25" s="561" t="s">
        <v>111</v>
      </c>
      <c r="Q25" s="562"/>
      <c r="R25" s="163"/>
      <c r="S25" s="4"/>
      <c r="T25" s="563" t="s">
        <v>33</v>
      </c>
      <c r="U25" s="90"/>
      <c r="V25" s="540" t="str">
        <f>IF(U25="","",VLOOKUP(U25,$CP:$CS,3,FALSE))</f>
        <v/>
      </c>
      <c r="W25" s="541"/>
      <c r="X25" s="635"/>
      <c r="Y25" s="90"/>
      <c r="Z25" s="540" t="str">
        <f>IF(Y25="","",VLOOKUP(Y25,$CP:$CS,3,FALSE))</f>
        <v/>
      </c>
      <c r="AA25" s="541"/>
      <c r="AB25" s="635"/>
      <c r="AC25" s="90"/>
      <c r="AD25" s="540" t="str">
        <f>IF(AC25="","",VLOOKUP(AC25,$CP:$CS,3,FALSE))</f>
        <v/>
      </c>
      <c r="AE25" s="541"/>
      <c r="AF25" s="635"/>
      <c r="AG25" s="90"/>
      <c r="AH25" s="540" t="str">
        <f>IF(AG25="","",VLOOKUP(AG25,$CP:$CS,3,FALSE))</f>
        <v/>
      </c>
      <c r="AI25" s="541"/>
      <c r="AJ25" s="635"/>
      <c r="AK25" s="90"/>
      <c r="AL25" s="540" t="str">
        <f>IF(AK25="","",VLOOKUP(AK25,$CP:$CS,3,FALSE))</f>
        <v/>
      </c>
      <c r="AM25" s="541"/>
      <c r="AN25" s="541"/>
      <c r="AO25" s="572"/>
      <c r="AP25" s="557"/>
      <c r="AQ25" s="558"/>
      <c r="AR25" s="543"/>
      <c r="AS25" s="543"/>
      <c r="AT25" s="568"/>
      <c r="AU25" s="568"/>
      <c r="AV25" s="568"/>
      <c r="AW25" s="568"/>
      <c r="AX25" s="569"/>
      <c r="BA25" s="28"/>
      <c r="BB25" s="132"/>
      <c r="BC25" s="20"/>
      <c r="BD25" s="20"/>
      <c r="BE25" s="20"/>
      <c r="BF25" s="87" t="s">
        <v>34</v>
      </c>
      <c r="BG25" s="91" t="e">
        <f>VLOOKUP(U25,$CP:$CT,4,FALSE)</f>
        <v>#N/A</v>
      </c>
      <c r="BH25" s="91" t="e">
        <f>VLOOKUP(Y25,$CP:$CT,4,FALSE)</f>
        <v>#N/A</v>
      </c>
      <c r="BI25" s="91" t="e">
        <f>VLOOKUP(AC25,$CP:$CT,4,FALSE)</f>
        <v>#N/A</v>
      </c>
      <c r="BJ25" s="91" t="e">
        <f>VLOOKUP(AG25,$CP:$CT,4,FALSE)</f>
        <v>#N/A</v>
      </c>
      <c r="BK25" s="91" t="e">
        <f>VLOOKUP(AK25,$CP:$CT,4,FALSE)</f>
        <v>#N/A</v>
      </c>
      <c r="BM25" s="76"/>
      <c r="BN25" s="77" t="s">
        <v>111</v>
      </c>
      <c r="BO25" s="78">
        <f>SUMIF(BG24:BK24,"新上五島町",BG25:BK25)*AR22</f>
        <v>0</v>
      </c>
      <c r="BP25" s="223"/>
      <c r="BQ25" s="92"/>
      <c r="BR25" s="80"/>
      <c r="BS25" s="105"/>
      <c r="BT25" s="77" t="s">
        <v>111</v>
      </c>
      <c r="BU25" s="82" t="str">
        <f t="shared" si="6"/>
        <v>0</v>
      </c>
      <c r="BV25" s="83" t="str">
        <f t="shared" si="7"/>
        <v>0</v>
      </c>
      <c r="BW25" s="84">
        <f t="shared" si="9"/>
        <v>0</v>
      </c>
      <c r="BX25" s="85">
        <f t="shared" si="10"/>
        <v>0</v>
      </c>
      <c r="BY25" s="86">
        <f t="shared" si="11"/>
        <v>0</v>
      </c>
      <c r="BZ25" s="89"/>
      <c r="CA25" s="86">
        <f>(COUNTA(R25))*AR22</f>
        <v>0</v>
      </c>
      <c r="CB25" s="94"/>
      <c r="CC25" s="328" t="s">
        <v>111</v>
      </c>
      <c r="CD25" s="82" t="str">
        <f t="shared" si="8"/>
        <v>0</v>
      </c>
      <c r="CE25" s="29"/>
      <c r="CF25" s="29"/>
      <c r="CI25" s="14"/>
      <c r="CJ25" s="29"/>
      <c r="CK25" s="15">
        <v>10</v>
      </c>
      <c r="CL25" s="39" t="s">
        <v>183</v>
      </c>
      <c r="CM25" s="39" t="s">
        <v>30</v>
      </c>
      <c r="CN25" s="15">
        <v>1600</v>
      </c>
      <c r="CO25" s="15">
        <v>800</v>
      </c>
      <c r="CS25" s="15"/>
      <c r="CT25" s="39"/>
    </row>
    <row r="26" spans="2:98" ht="15.75" customHeight="1" x14ac:dyDescent="0.15">
      <c r="B26" s="707" t="s">
        <v>154</v>
      </c>
      <c r="C26" s="708"/>
      <c r="D26" s="814" t="str">
        <f>情報シート!S16</f>
        <v>095-8〇○-△□△○</v>
      </c>
      <c r="E26" s="814"/>
      <c r="F26" s="814"/>
      <c r="G26" s="814"/>
      <c r="H26" s="814"/>
      <c r="I26" s="814"/>
      <c r="J26" s="814"/>
      <c r="K26" s="814"/>
      <c r="L26" s="814"/>
      <c r="M26" s="815"/>
      <c r="N26" s="204"/>
      <c r="O26" s="800"/>
      <c r="P26" s="561" t="s">
        <v>112</v>
      </c>
      <c r="Q26" s="562"/>
      <c r="R26" s="163"/>
      <c r="S26" s="4"/>
      <c r="T26" s="564"/>
      <c r="U26" s="559" t="str">
        <f>IF(U25="","",VLOOKUP(U25,$CP:$CS,2,FALSE))</f>
        <v/>
      </c>
      <c r="V26" s="560"/>
      <c r="W26" s="560"/>
      <c r="X26" s="578"/>
      <c r="Y26" s="559" t="str">
        <f>IF(Y25="","",VLOOKUP(Y25,$CP:$CS,2,FALSE))</f>
        <v/>
      </c>
      <c r="Z26" s="560"/>
      <c r="AA26" s="560"/>
      <c r="AB26" s="578"/>
      <c r="AC26" s="559" t="str">
        <f>IF(AC25="","",VLOOKUP(AC25,$CP:$CS,2,FALSE))</f>
        <v/>
      </c>
      <c r="AD26" s="560"/>
      <c r="AE26" s="560"/>
      <c r="AF26" s="578"/>
      <c r="AG26" s="559" t="str">
        <f>IF(AG25="","",VLOOKUP(AG25,$CP:$CS,2,FALSE))</f>
        <v/>
      </c>
      <c r="AH26" s="560"/>
      <c r="AI26" s="560"/>
      <c r="AJ26" s="578"/>
      <c r="AK26" s="559" t="str">
        <f>IF(AK25="","",VLOOKUP(AK25,$CP:$CS,2,FALSE))</f>
        <v/>
      </c>
      <c r="AL26" s="560"/>
      <c r="AM26" s="560"/>
      <c r="AN26" s="560"/>
      <c r="AO26" s="572" t="s">
        <v>141</v>
      </c>
      <c r="AP26" s="574">
        <f>SUM(AP22:AQ25)</f>
        <v>0</v>
      </c>
      <c r="AQ26" s="575"/>
      <c r="AR26" s="543"/>
      <c r="AS26" s="543"/>
      <c r="AT26" s="568"/>
      <c r="AU26" s="568"/>
      <c r="AV26" s="568"/>
      <c r="AW26" s="568"/>
      <c r="AX26" s="569"/>
      <c r="BA26" s="28"/>
      <c r="BB26" s="148"/>
      <c r="BC26" s="20"/>
      <c r="BD26" s="20"/>
      <c r="BE26" s="20"/>
      <c r="BF26" s="87" t="s">
        <v>39</v>
      </c>
      <c r="BG26" s="91" t="e">
        <f>BG25/2</f>
        <v>#N/A</v>
      </c>
      <c r="BH26" s="91" t="e">
        <f>BH25/2</f>
        <v>#N/A</v>
      </c>
      <c r="BI26" s="91" t="e">
        <f>BI25/2</f>
        <v>#N/A</v>
      </c>
      <c r="BJ26" s="91" t="e">
        <f>BJ25/2</f>
        <v>#N/A</v>
      </c>
      <c r="BK26" s="91" t="e">
        <f>BK25/2</f>
        <v>#N/A</v>
      </c>
      <c r="BM26" s="76"/>
      <c r="BN26" s="77" t="s">
        <v>112</v>
      </c>
      <c r="BO26" s="78">
        <f>SUMIF(BG24:BK24,"小値賀町",BG25:BK25)*AR22</f>
        <v>0</v>
      </c>
      <c r="BP26" s="223"/>
      <c r="BQ26" s="92"/>
      <c r="BR26" s="80"/>
      <c r="BS26" s="41"/>
      <c r="BT26" s="77" t="s">
        <v>112</v>
      </c>
      <c r="BU26" s="82" t="str">
        <f t="shared" si="6"/>
        <v>0</v>
      </c>
      <c r="BV26" s="83" t="str">
        <f t="shared" si="7"/>
        <v>0</v>
      </c>
      <c r="BW26" s="84">
        <f t="shared" si="9"/>
        <v>0</v>
      </c>
      <c r="BX26" s="85">
        <f t="shared" si="10"/>
        <v>0</v>
      </c>
      <c r="BY26" s="86">
        <f t="shared" si="11"/>
        <v>0</v>
      </c>
      <c r="BZ26" s="89"/>
      <c r="CA26" s="86">
        <f>(COUNTA(R26))*AR22</f>
        <v>0</v>
      </c>
      <c r="CB26" s="94"/>
      <c r="CC26" s="328" t="s">
        <v>112</v>
      </c>
      <c r="CD26" s="82" t="str">
        <f t="shared" si="8"/>
        <v>0</v>
      </c>
      <c r="CE26" s="29"/>
      <c r="CF26" s="29"/>
      <c r="CI26" s="14"/>
      <c r="CJ26" s="20"/>
      <c r="CK26" s="15">
        <v>11</v>
      </c>
      <c r="CL26" s="39" t="s">
        <v>184</v>
      </c>
      <c r="CM26" s="15" t="s">
        <v>30</v>
      </c>
      <c r="CN26" s="15">
        <v>1600</v>
      </c>
      <c r="CO26" s="15">
        <v>800</v>
      </c>
      <c r="CS26" s="15"/>
      <c r="CT26" s="15"/>
    </row>
    <row r="27" spans="2:98" ht="15.75" customHeight="1" thickBot="1" x14ac:dyDescent="0.2">
      <c r="B27" s="707"/>
      <c r="C27" s="708"/>
      <c r="D27" s="814"/>
      <c r="E27" s="814"/>
      <c r="F27" s="814"/>
      <c r="G27" s="814"/>
      <c r="H27" s="814"/>
      <c r="I27" s="814"/>
      <c r="J27" s="814"/>
      <c r="K27" s="814"/>
      <c r="L27" s="814"/>
      <c r="M27" s="815"/>
      <c r="N27" s="204"/>
      <c r="O27" s="801"/>
      <c r="P27" s="579" t="s">
        <v>113</v>
      </c>
      <c r="Q27" s="580"/>
      <c r="R27" s="164"/>
      <c r="S27" s="5"/>
      <c r="T27" s="565"/>
      <c r="U27" s="535" t="str">
        <f>IF(U25="","",VLOOKUP(U25,$CP:$CS,4,FALSE))</f>
        <v/>
      </c>
      <c r="V27" s="536"/>
      <c r="W27" s="536"/>
      <c r="X27" s="545"/>
      <c r="Y27" s="535" t="str">
        <f>IF(Y25="","",VLOOKUP(Y25,$CP:$CS,4,FALSE))</f>
        <v/>
      </c>
      <c r="Z27" s="536"/>
      <c r="AA27" s="536"/>
      <c r="AB27" s="545"/>
      <c r="AC27" s="535" t="str">
        <f>IF(AC25="","",VLOOKUP(AC25,$CP:$CS,4,FALSE))</f>
        <v/>
      </c>
      <c r="AD27" s="536"/>
      <c r="AE27" s="536"/>
      <c r="AF27" s="545"/>
      <c r="AG27" s="535" t="str">
        <f>IF(AG25="","",VLOOKUP(AG25,$CP:$CS,4,FALSE))</f>
        <v/>
      </c>
      <c r="AH27" s="536"/>
      <c r="AI27" s="536"/>
      <c r="AJ27" s="545"/>
      <c r="AK27" s="535" t="str">
        <f>IF(AK25="","",VLOOKUP(AK25,$CP:$CS,4,FALSE))</f>
        <v/>
      </c>
      <c r="AL27" s="536"/>
      <c r="AM27" s="536"/>
      <c r="AN27" s="536"/>
      <c r="AO27" s="573"/>
      <c r="AP27" s="576"/>
      <c r="AQ27" s="577"/>
      <c r="AR27" s="544"/>
      <c r="AS27" s="544"/>
      <c r="AT27" s="570"/>
      <c r="AU27" s="570"/>
      <c r="AV27" s="570"/>
      <c r="AW27" s="570"/>
      <c r="AX27" s="571"/>
      <c r="BA27" s="28"/>
      <c r="BB27" s="148"/>
      <c r="BC27" s="20"/>
      <c r="BD27" s="20"/>
      <c r="BE27" s="20"/>
      <c r="BM27" s="95"/>
      <c r="BN27" s="96" t="s">
        <v>113</v>
      </c>
      <c r="BO27" s="97">
        <f>SUMIF(BG24:BK24,"宇久町",BG25:BK25)*AR22</f>
        <v>0</v>
      </c>
      <c r="BP27" s="224"/>
      <c r="BQ27" s="92"/>
      <c r="BR27" s="80"/>
      <c r="BS27" s="56"/>
      <c r="BT27" s="96" t="s">
        <v>113</v>
      </c>
      <c r="BU27" s="100" t="str">
        <f t="shared" si="6"/>
        <v>0</v>
      </c>
      <c r="BV27" s="101" t="str">
        <f t="shared" si="7"/>
        <v>0</v>
      </c>
      <c r="BW27" s="102">
        <f t="shared" si="9"/>
        <v>0</v>
      </c>
      <c r="BX27" s="103">
        <f t="shared" si="10"/>
        <v>0</v>
      </c>
      <c r="BY27" s="104">
        <f t="shared" si="11"/>
        <v>0</v>
      </c>
      <c r="BZ27" s="89"/>
      <c r="CA27" s="104">
        <f>(COUNTA(R27))*AR22</f>
        <v>0</v>
      </c>
      <c r="CB27" s="94"/>
      <c r="CC27" s="329" t="s">
        <v>113</v>
      </c>
      <c r="CD27" s="100" t="str">
        <f t="shared" si="8"/>
        <v>0</v>
      </c>
      <c r="CE27" s="29"/>
      <c r="CF27" s="29"/>
      <c r="CI27" s="14"/>
      <c r="CJ27" s="20"/>
      <c r="CK27" s="15">
        <v>12</v>
      </c>
      <c r="CL27" s="39" t="s">
        <v>185</v>
      </c>
      <c r="CM27" s="15" t="s">
        <v>30</v>
      </c>
      <c r="CN27" s="15">
        <v>1600</v>
      </c>
      <c r="CO27" s="15">
        <v>800</v>
      </c>
      <c r="CS27" s="15"/>
      <c r="CT27" s="15"/>
    </row>
    <row r="28" spans="2:98" ht="15.75" customHeight="1" thickBot="1" x14ac:dyDescent="0.2">
      <c r="B28" s="707" t="s">
        <v>155</v>
      </c>
      <c r="C28" s="708"/>
      <c r="D28" s="814" t="str">
        <f>情報シート!S17</f>
        <v>aaabbbi@ngswwwooo.com</v>
      </c>
      <c r="E28" s="814"/>
      <c r="F28" s="814"/>
      <c r="G28" s="814"/>
      <c r="H28" s="814"/>
      <c r="I28" s="814"/>
      <c r="J28" s="814"/>
      <c r="K28" s="814"/>
      <c r="L28" s="814"/>
      <c r="M28" s="815"/>
      <c r="N28" s="187"/>
      <c r="O28" s="799">
        <v>3</v>
      </c>
      <c r="P28" s="546" t="s">
        <v>109</v>
      </c>
      <c r="Q28" s="547"/>
      <c r="R28" s="162"/>
      <c r="S28" s="3"/>
      <c r="T28" s="548" t="s">
        <v>29</v>
      </c>
      <c r="U28" s="64"/>
      <c r="V28" s="537" t="str">
        <f>IF(U28="","",VLOOKUP(U28,$CK:$CN,3,FALSE))</f>
        <v/>
      </c>
      <c r="W28" s="538"/>
      <c r="X28" s="641"/>
      <c r="Y28" s="64"/>
      <c r="Z28" s="537" t="str">
        <f>IF(Y28="","",VLOOKUP(Y28,$CK:$CN,3,FALSE))</f>
        <v/>
      </c>
      <c r="AA28" s="538"/>
      <c r="AB28" s="641"/>
      <c r="AC28" s="64"/>
      <c r="AD28" s="537" t="str">
        <f>IF(AC28="","",VLOOKUP(AC28,$CK:$CN,3,FALSE))</f>
        <v/>
      </c>
      <c r="AE28" s="538"/>
      <c r="AF28" s="641"/>
      <c r="AG28" s="64"/>
      <c r="AH28" s="537" t="str">
        <f>IF(AG28="","",VLOOKUP(AG28,$CK:$CN,3,FALSE))</f>
        <v/>
      </c>
      <c r="AI28" s="538"/>
      <c r="AJ28" s="641"/>
      <c r="AK28" s="64"/>
      <c r="AL28" s="537" t="str">
        <f>IF(AK28="","",VLOOKUP(AK28,$CK:$CN,3,FALSE))</f>
        <v/>
      </c>
      <c r="AM28" s="538"/>
      <c r="AN28" s="539"/>
      <c r="AO28" s="644" t="s">
        <v>156</v>
      </c>
      <c r="AP28" s="581">
        <f>BZ28</f>
        <v>0</v>
      </c>
      <c r="AQ28" s="582"/>
      <c r="AR28" s="542"/>
      <c r="AS28" s="542"/>
      <c r="AT28" s="566">
        <f>(AP28+AP30)*AR28</f>
        <v>0</v>
      </c>
      <c r="AU28" s="566"/>
      <c r="AV28" s="566"/>
      <c r="AW28" s="566">
        <f>SUM(S28:S33)*AR28</f>
        <v>0</v>
      </c>
      <c r="AX28" s="567"/>
      <c r="BA28" s="28"/>
      <c r="BB28" s="148"/>
      <c r="BC28" s="20"/>
      <c r="BD28" s="20"/>
      <c r="BE28" s="20"/>
      <c r="BM28" s="66">
        <v>3</v>
      </c>
      <c r="BN28" s="67" t="s">
        <v>171</v>
      </c>
      <c r="BO28" s="68">
        <f>SUMIF(BG30:BK30,"対馬市",BG31:BK31)*AR28</f>
        <v>0</v>
      </c>
      <c r="BP28" s="222"/>
      <c r="BQ28" s="69">
        <f>SUM(U33:AN33)</f>
        <v>0</v>
      </c>
      <c r="BR28" s="80"/>
      <c r="BS28" s="30" t="s">
        <v>135</v>
      </c>
      <c r="BT28" s="67" t="s">
        <v>108</v>
      </c>
      <c r="BU28" s="71" t="str">
        <f t="shared" ref="BU28:BU33" si="12">IF(R28="","0",$BZ$28/$BS$29)</f>
        <v>0</v>
      </c>
      <c r="BV28" s="72" t="str">
        <f t="shared" ref="BV28:BV33" si="13">IF(R28="","0",$BZ$29/$BS$29)</f>
        <v>0</v>
      </c>
      <c r="BW28" s="73">
        <f>BU28*$AR$28</f>
        <v>0</v>
      </c>
      <c r="BX28" s="74">
        <f>BV28*$AR$30</f>
        <v>0</v>
      </c>
      <c r="BY28" s="75">
        <f>BW28+BX28</f>
        <v>0</v>
      </c>
      <c r="BZ28" s="69">
        <f>SUM(W30:AN30)</f>
        <v>0</v>
      </c>
      <c r="CA28" s="75">
        <f>(COUNTA(R28))*AR28</f>
        <v>0</v>
      </c>
      <c r="CB28" s="94"/>
      <c r="CC28" s="327" t="s">
        <v>108</v>
      </c>
      <c r="CD28" s="71" t="str">
        <f t="shared" ref="CD28:CD33" si="14">IF((S28)="","0",($AR$28+$AR$30)*S28*1000)</f>
        <v>0</v>
      </c>
      <c r="CE28" s="29"/>
      <c r="CF28" s="29"/>
      <c r="CI28" s="14"/>
      <c r="CJ28" s="20"/>
      <c r="CK28" s="15">
        <v>13</v>
      </c>
      <c r="CL28" s="39" t="s">
        <v>186</v>
      </c>
      <c r="CM28" s="15" t="s">
        <v>30</v>
      </c>
      <c r="CN28" s="15">
        <v>300</v>
      </c>
      <c r="CO28" s="15">
        <v>150</v>
      </c>
      <c r="CS28" s="15"/>
      <c r="CT28" s="15"/>
    </row>
    <row r="29" spans="2:98" ht="15.75" customHeight="1" thickBot="1" x14ac:dyDescent="0.2">
      <c r="B29" s="709"/>
      <c r="C29" s="710"/>
      <c r="D29" s="816"/>
      <c r="E29" s="816"/>
      <c r="F29" s="816"/>
      <c r="G29" s="816"/>
      <c r="H29" s="816"/>
      <c r="I29" s="816"/>
      <c r="J29" s="816"/>
      <c r="K29" s="816"/>
      <c r="L29" s="816"/>
      <c r="M29" s="817"/>
      <c r="N29" s="187"/>
      <c r="O29" s="800"/>
      <c r="P29" s="561" t="s">
        <v>108</v>
      </c>
      <c r="Q29" s="562"/>
      <c r="R29" s="163"/>
      <c r="S29" s="4"/>
      <c r="T29" s="549"/>
      <c r="U29" s="638" t="str">
        <f>IF(U28="","",VLOOKUP(U28,$CK:$CN,2,FALSE))</f>
        <v/>
      </c>
      <c r="V29" s="639"/>
      <c r="W29" s="639"/>
      <c r="X29" s="640"/>
      <c r="Y29" s="638" t="str">
        <f>IF(Y28="","",VLOOKUP(Y28,$CK:$CN,2,FALSE))</f>
        <v/>
      </c>
      <c r="Z29" s="639"/>
      <c r="AA29" s="639"/>
      <c r="AB29" s="640"/>
      <c r="AC29" s="638" t="str">
        <f>IF(AC28="","",VLOOKUP(AC28,$CK:$CN,2,FALSE))</f>
        <v/>
      </c>
      <c r="AD29" s="639"/>
      <c r="AE29" s="639"/>
      <c r="AF29" s="640"/>
      <c r="AG29" s="638" t="str">
        <f>IF(AG28="","",VLOOKUP(AG28,$CK:$CN,2,FALSE))</f>
        <v/>
      </c>
      <c r="AH29" s="639"/>
      <c r="AI29" s="639"/>
      <c r="AJ29" s="640"/>
      <c r="AK29" s="638" t="str">
        <f>IF(AK28="","",VLOOKUP(AK28,$CK:$CN,2,FALSE))</f>
        <v/>
      </c>
      <c r="AL29" s="639"/>
      <c r="AM29" s="639"/>
      <c r="AN29" s="640"/>
      <c r="AO29" s="572"/>
      <c r="AP29" s="557"/>
      <c r="AQ29" s="558"/>
      <c r="AR29" s="543"/>
      <c r="AS29" s="543"/>
      <c r="AT29" s="568"/>
      <c r="AU29" s="568"/>
      <c r="AV29" s="568"/>
      <c r="AW29" s="568"/>
      <c r="AX29" s="569"/>
      <c r="BA29" s="153"/>
      <c r="BB29" s="148"/>
      <c r="BC29" s="20"/>
      <c r="BD29" s="20"/>
      <c r="BE29" s="20"/>
      <c r="BM29" s="76"/>
      <c r="BN29" s="77" t="s">
        <v>108</v>
      </c>
      <c r="BO29" s="78">
        <f>SUMIF(BG30:BK30,"壱岐市",BG31:BK31)*AR28</f>
        <v>0</v>
      </c>
      <c r="BP29" s="223"/>
      <c r="BQ29" s="221"/>
      <c r="BR29" s="80"/>
      <c r="BS29" s="642">
        <f>COUNTA(R28:R33)</f>
        <v>0</v>
      </c>
      <c r="BT29" s="77" t="s">
        <v>109</v>
      </c>
      <c r="BU29" s="82" t="str">
        <f t="shared" si="12"/>
        <v>0</v>
      </c>
      <c r="BV29" s="83" t="str">
        <f t="shared" si="13"/>
        <v>0</v>
      </c>
      <c r="BW29" s="84">
        <f t="shared" ref="BW29:BW33" si="15">BU29*$AR$28</f>
        <v>0</v>
      </c>
      <c r="BX29" s="85">
        <f t="shared" ref="BX29:BX33" si="16">BV29*$AR$30</f>
        <v>0</v>
      </c>
      <c r="BY29" s="86">
        <f t="shared" ref="BY29:BY33" si="17">BW29+BX29</f>
        <v>0</v>
      </c>
      <c r="BZ29" s="79">
        <f>BZ28/2</f>
        <v>0</v>
      </c>
      <c r="CA29" s="86">
        <f>(COUNTA(R29))*AR28</f>
        <v>0</v>
      </c>
      <c r="CB29" s="94"/>
      <c r="CC29" s="328" t="s">
        <v>109</v>
      </c>
      <c r="CD29" s="82" t="str">
        <f t="shared" si="14"/>
        <v>0</v>
      </c>
      <c r="CE29" s="29"/>
      <c r="CF29" s="29"/>
      <c r="CI29" s="14"/>
      <c r="CJ29" s="20"/>
      <c r="CK29" s="15">
        <v>14</v>
      </c>
      <c r="CL29" s="39" t="s">
        <v>187</v>
      </c>
      <c r="CM29" s="15" t="s">
        <v>30</v>
      </c>
      <c r="CN29" s="15">
        <v>500</v>
      </c>
      <c r="CO29" s="15">
        <v>250</v>
      </c>
      <c r="CS29" s="15"/>
      <c r="CT29" s="15"/>
    </row>
    <row r="30" spans="2:98" ht="15.75" customHeight="1" thickBot="1" x14ac:dyDescent="0.2">
      <c r="B30" s="184"/>
      <c r="C30" s="184"/>
      <c r="D30" s="184"/>
      <c r="E30" s="184"/>
      <c r="F30" s="184"/>
      <c r="G30" s="184"/>
      <c r="H30" s="184"/>
      <c r="I30" s="184"/>
      <c r="J30" s="184"/>
      <c r="K30" s="184"/>
      <c r="L30" s="184"/>
      <c r="M30" s="184"/>
      <c r="N30" s="187"/>
      <c r="O30" s="800"/>
      <c r="P30" s="561" t="s">
        <v>110</v>
      </c>
      <c r="Q30" s="562"/>
      <c r="R30" s="163"/>
      <c r="S30" s="4"/>
      <c r="T30" s="550"/>
      <c r="U30" s="624" t="str">
        <f>IF($AD$2="小学校",IF(U28="","",VLOOKUP(U28,$CK:$CO,5,FALSE)),IF($AD$2="","",IFERROR(VLOOKUP(U28,$CK:$CO,4,FALSE),"")))</f>
        <v/>
      </c>
      <c r="V30" s="625"/>
      <c r="W30" s="625"/>
      <c r="X30" s="626"/>
      <c r="Y30" s="624" t="str">
        <f>IF($AD$2="小学校",IF(Y28="","",VLOOKUP(Y28,$CK:$CO,5,FALSE)),IF($AD$2="","",IFERROR(VLOOKUP(Y28,$CK:$CO,4,FALSE),"")))</f>
        <v/>
      </c>
      <c r="Z30" s="625"/>
      <c r="AA30" s="625"/>
      <c r="AB30" s="626"/>
      <c r="AC30" s="624" t="str">
        <f>IF($AD$2="小学校",IF(AC28="","",VLOOKUP(AC28,$CK:$CO,5,FALSE)),IF($AD$2="","",IFERROR(VLOOKUP(AC28,$CK:$CO,4,FALSE),"")))</f>
        <v/>
      </c>
      <c r="AD30" s="625"/>
      <c r="AE30" s="625"/>
      <c r="AF30" s="626"/>
      <c r="AG30" s="624" t="str">
        <f>IF($AD$2="小学校",IF(AG28="","",VLOOKUP(AG28,$CK:$CO,5,FALSE)),IF($AD$2="","",IFERROR(VLOOKUP(AG28,$CK:$CO,4,FALSE),"")))</f>
        <v/>
      </c>
      <c r="AH30" s="625"/>
      <c r="AI30" s="625"/>
      <c r="AJ30" s="626"/>
      <c r="AK30" s="624" t="str">
        <f>IF($AD$2="小学校",IF(AK28="","",VLOOKUP(AK28,$CK:$CO,5,FALSE)),IF($AD$2="","",IFERROR(VLOOKUP(AK28,$CK:$CO,4,FALSE),"")))</f>
        <v/>
      </c>
      <c r="AL30" s="625"/>
      <c r="AM30" s="625"/>
      <c r="AN30" s="626"/>
      <c r="AO30" s="572" t="s">
        <v>157</v>
      </c>
      <c r="AP30" s="557">
        <f>+BQ28</f>
        <v>0</v>
      </c>
      <c r="AQ30" s="558"/>
      <c r="AR30" s="543"/>
      <c r="AS30" s="543"/>
      <c r="AT30" s="568"/>
      <c r="AU30" s="568"/>
      <c r="AV30" s="568"/>
      <c r="AW30" s="568"/>
      <c r="AX30" s="569"/>
      <c r="BA30" s="132"/>
      <c r="BB30" s="148"/>
      <c r="BC30" s="20"/>
      <c r="BD30" s="20"/>
      <c r="BE30" s="20"/>
      <c r="BF30" s="87" t="s">
        <v>31</v>
      </c>
      <c r="BG30" s="88" t="e">
        <f>VLOOKUP(U31,$CP:$CT,5,FALSE)</f>
        <v>#N/A</v>
      </c>
      <c r="BH30" s="88" t="e">
        <f>VLOOKUP(Y31,$CP:$CT,5,FALSE)</f>
        <v>#N/A</v>
      </c>
      <c r="BI30" s="88" t="e">
        <f>VLOOKUP(AC31,$CP:$CT,5,FALSE)</f>
        <v>#N/A</v>
      </c>
      <c r="BJ30" s="88" t="e">
        <f>VLOOKUP(AG31,$CP:$CT,5,FALSE)</f>
        <v>#N/A</v>
      </c>
      <c r="BK30" s="88" t="e">
        <f>VLOOKUP(AK31,$CP:$CT,5,FALSE)</f>
        <v>#N/A</v>
      </c>
      <c r="BM30" s="76"/>
      <c r="BN30" s="77" t="s">
        <v>110</v>
      </c>
      <c r="BO30" s="78">
        <f>SUMIF(BG30:BK30,"五島市",BG31:BK31)*AR28</f>
        <v>0</v>
      </c>
      <c r="BP30" s="223"/>
      <c r="BQ30" s="92"/>
      <c r="BR30" s="80"/>
      <c r="BS30" s="643"/>
      <c r="BT30" s="77" t="s">
        <v>110</v>
      </c>
      <c r="BU30" s="82" t="str">
        <f t="shared" si="12"/>
        <v>0</v>
      </c>
      <c r="BV30" s="83" t="str">
        <f t="shared" si="13"/>
        <v>0</v>
      </c>
      <c r="BW30" s="84">
        <f t="shared" si="15"/>
        <v>0</v>
      </c>
      <c r="BX30" s="85">
        <f t="shared" si="16"/>
        <v>0</v>
      </c>
      <c r="BY30" s="86">
        <f t="shared" si="17"/>
        <v>0</v>
      </c>
      <c r="BZ30" s="89"/>
      <c r="CA30" s="86">
        <f>(COUNTA(R30))*AR28</f>
        <v>0</v>
      </c>
      <c r="CB30" s="94"/>
      <c r="CC30" s="328" t="s">
        <v>110</v>
      </c>
      <c r="CD30" s="82" t="str">
        <f t="shared" si="14"/>
        <v>0</v>
      </c>
      <c r="CE30" s="29"/>
      <c r="CF30" s="29"/>
      <c r="CI30" s="14"/>
      <c r="CJ30" s="20"/>
      <c r="CK30" s="15">
        <v>15</v>
      </c>
      <c r="CL30" s="39" t="s">
        <v>188</v>
      </c>
      <c r="CM30" s="15" t="s">
        <v>30</v>
      </c>
      <c r="CN30" s="15">
        <v>900</v>
      </c>
      <c r="CO30" s="15">
        <v>450</v>
      </c>
      <c r="CS30" s="15"/>
      <c r="CT30" s="15"/>
    </row>
    <row r="31" spans="2:98" ht="15.75" customHeight="1" thickBot="1" x14ac:dyDescent="0.2">
      <c r="B31" s="184"/>
      <c r="C31" s="184"/>
      <c r="D31" s="184"/>
      <c r="E31" s="776" t="s">
        <v>146</v>
      </c>
      <c r="F31" s="777"/>
      <c r="G31" s="721">
        <f>AR46</f>
        <v>120</v>
      </c>
      <c r="H31" s="722"/>
      <c r="I31" s="184"/>
      <c r="J31" s="776" t="s">
        <v>147</v>
      </c>
      <c r="K31" s="777"/>
      <c r="L31" s="717">
        <f>AW46</f>
        <v>240</v>
      </c>
      <c r="M31" s="718"/>
      <c r="N31" s="187"/>
      <c r="O31" s="800"/>
      <c r="P31" s="561" t="s">
        <v>111</v>
      </c>
      <c r="Q31" s="562"/>
      <c r="R31" s="163"/>
      <c r="S31" s="4"/>
      <c r="T31" s="563" t="s">
        <v>33</v>
      </c>
      <c r="U31" s="90"/>
      <c r="V31" s="540" t="str">
        <f>IF(U31="","",VLOOKUP(U31,$CP:$CS,3,FALSE))</f>
        <v/>
      </c>
      <c r="W31" s="541"/>
      <c r="X31" s="635"/>
      <c r="Y31" s="90"/>
      <c r="Z31" s="540" t="str">
        <f>IF(Y31="","",VLOOKUP(Y31,$CP:$CS,3,FALSE))</f>
        <v/>
      </c>
      <c r="AA31" s="541"/>
      <c r="AB31" s="635"/>
      <c r="AC31" s="90"/>
      <c r="AD31" s="540" t="str">
        <f>IF(AC31="","",VLOOKUP(AC31,$CP:$CS,3,FALSE))</f>
        <v/>
      </c>
      <c r="AE31" s="541"/>
      <c r="AF31" s="635"/>
      <c r="AG31" s="90"/>
      <c r="AH31" s="540" t="str">
        <f>IF(AG31="","",VLOOKUP(AG31,$CP:$CS,3,FALSE))</f>
        <v/>
      </c>
      <c r="AI31" s="541"/>
      <c r="AJ31" s="635"/>
      <c r="AK31" s="90"/>
      <c r="AL31" s="540" t="str">
        <f>IF(AK31="","",VLOOKUP(AK31,$CP:$CS,3,FALSE))</f>
        <v/>
      </c>
      <c r="AM31" s="541"/>
      <c r="AN31" s="541"/>
      <c r="AO31" s="572"/>
      <c r="AP31" s="557"/>
      <c r="AQ31" s="558"/>
      <c r="AR31" s="543"/>
      <c r="AS31" s="543"/>
      <c r="AT31" s="568"/>
      <c r="AU31" s="568"/>
      <c r="AV31" s="568"/>
      <c r="AW31" s="568"/>
      <c r="AX31" s="569"/>
      <c r="BA31" s="39"/>
      <c r="BB31" s="148"/>
      <c r="BC31" s="20"/>
      <c r="BD31" s="20"/>
      <c r="BE31" s="20"/>
      <c r="BF31" s="87" t="s">
        <v>34</v>
      </c>
      <c r="BG31" s="91" t="e">
        <f>VLOOKUP(U31,$CP:$CT,4,FALSE)</f>
        <v>#N/A</v>
      </c>
      <c r="BH31" s="91" t="e">
        <f>VLOOKUP(Y31,$CP:$CT,4,FALSE)</f>
        <v>#N/A</v>
      </c>
      <c r="BI31" s="91" t="e">
        <f>VLOOKUP(AC31,$CP:$CT,4,FALSE)</f>
        <v>#N/A</v>
      </c>
      <c r="BJ31" s="91" t="e">
        <f>VLOOKUP(AG31,$CP:$CT,4,FALSE)</f>
        <v>#N/A</v>
      </c>
      <c r="BK31" s="91" t="e">
        <f>VLOOKUP(AK31,$CP:$CT,4,FALSE)</f>
        <v>#N/A</v>
      </c>
      <c r="BM31" s="76"/>
      <c r="BN31" s="77" t="s">
        <v>111</v>
      </c>
      <c r="BO31" s="78">
        <f>SUMIF(BG30:BK30,"新上五島町",BG31:BK31)*AR28</f>
        <v>0</v>
      </c>
      <c r="BP31" s="223"/>
      <c r="BQ31" s="92"/>
      <c r="BR31" s="80"/>
      <c r="BS31" s="105"/>
      <c r="BT31" s="77" t="s">
        <v>111</v>
      </c>
      <c r="BU31" s="82" t="str">
        <f t="shared" si="12"/>
        <v>0</v>
      </c>
      <c r="BV31" s="83" t="str">
        <f t="shared" si="13"/>
        <v>0</v>
      </c>
      <c r="BW31" s="84">
        <f t="shared" si="15"/>
        <v>0</v>
      </c>
      <c r="BX31" s="85">
        <f t="shared" si="16"/>
        <v>0</v>
      </c>
      <c r="BY31" s="86">
        <f t="shared" si="17"/>
        <v>0</v>
      </c>
      <c r="BZ31" s="89"/>
      <c r="CA31" s="86">
        <f>(COUNTA(R31))*AR28</f>
        <v>0</v>
      </c>
      <c r="CB31" s="94"/>
      <c r="CC31" s="328" t="s">
        <v>111</v>
      </c>
      <c r="CD31" s="82" t="str">
        <f t="shared" si="14"/>
        <v>0</v>
      </c>
      <c r="CE31" s="29"/>
      <c r="CF31" s="29"/>
      <c r="CI31" s="14"/>
      <c r="CJ31" s="20"/>
      <c r="CK31" s="15">
        <v>16</v>
      </c>
      <c r="CL31" s="39" t="s">
        <v>183</v>
      </c>
      <c r="CM31" s="15" t="s">
        <v>42</v>
      </c>
      <c r="CN31" s="15">
        <v>3000</v>
      </c>
      <c r="CO31" s="15">
        <v>1500</v>
      </c>
      <c r="CS31" s="15"/>
      <c r="CT31" s="15"/>
    </row>
    <row r="32" spans="2:98" ht="15.75" customHeight="1" thickBot="1" x14ac:dyDescent="0.2">
      <c r="B32" s="184"/>
      <c r="C32" s="184"/>
      <c r="D32" s="184"/>
      <c r="E32" s="778"/>
      <c r="F32" s="779"/>
      <c r="G32" s="723"/>
      <c r="H32" s="724"/>
      <c r="I32" s="184"/>
      <c r="J32" s="778"/>
      <c r="K32" s="779"/>
      <c r="L32" s="719"/>
      <c r="M32" s="720"/>
      <c r="N32" s="204"/>
      <c r="O32" s="800"/>
      <c r="P32" s="561" t="s">
        <v>112</v>
      </c>
      <c r="Q32" s="562"/>
      <c r="R32" s="163"/>
      <c r="S32" s="4"/>
      <c r="T32" s="564"/>
      <c r="U32" s="559" t="str">
        <f>IF(U31="","",VLOOKUP(U31,$CP:$CS,2,FALSE))</f>
        <v/>
      </c>
      <c r="V32" s="560"/>
      <c r="W32" s="560"/>
      <c r="X32" s="578"/>
      <c r="Y32" s="559" t="str">
        <f>IF(Y31="","",VLOOKUP(Y31,$CP:$CS,2,FALSE))</f>
        <v/>
      </c>
      <c r="Z32" s="560"/>
      <c r="AA32" s="560"/>
      <c r="AB32" s="578"/>
      <c r="AC32" s="559" t="str">
        <f>IF(AC31="","",VLOOKUP(AC31,$CP:$CS,2,FALSE))</f>
        <v/>
      </c>
      <c r="AD32" s="560"/>
      <c r="AE32" s="560"/>
      <c r="AF32" s="578"/>
      <c r="AG32" s="559" t="str">
        <f>IF(AG31="","",VLOOKUP(AG31,$CP:$CS,2,FALSE))</f>
        <v/>
      </c>
      <c r="AH32" s="560"/>
      <c r="AI32" s="560"/>
      <c r="AJ32" s="578"/>
      <c r="AK32" s="559" t="str">
        <f>IF(AK31="","",VLOOKUP(AK31,$CP:$CS,2,FALSE))</f>
        <v/>
      </c>
      <c r="AL32" s="560"/>
      <c r="AM32" s="560"/>
      <c r="AN32" s="560"/>
      <c r="AO32" s="572" t="s">
        <v>141</v>
      </c>
      <c r="AP32" s="574">
        <f>SUM(AP28:AQ31)</f>
        <v>0</v>
      </c>
      <c r="AQ32" s="575"/>
      <c r="AR32" s="543"/>
      <c r="AS32" s="543"/>
      <c r="AT32" s="568"/>
      <c r="AU32" s="568"/>
      <c r="AV32" s="568"/>
      <c r="AW32" s="568"/>
      <c r="AX32" s="569"/>
      <c r="BA32" s="39"/>
      <c r="BB32" s="148"/>
      <c r="BC32" s="20"/>
      <c r="BD32" s="20"/>
      <c r="BE32" s="20"/>
      <c r="BF32" s="87" t="s">
        <v>39</v>
      </c>
      <c r="BG32" s="91" t="e">
        <f>BG31/2</f>
        <v>#N/A</v>
      </c>
      <c r="BH32" s="91" t="e">
        <f>BH31/2</f>
        <v>#N/A</v>
      </c>
      <c r="BI32" s="91" t="e">
        <f>BI31/2</f>
        <v>#N/A</v>
      </c>
      <c r="BJ32" s="91" t="e">
        <f>BJ31/2</f>
        <v>#N/A</v>
      </c>
      <c r="BK32" s="91" t="e">
        <f>BK31/2</f>
        <v>#N/A</v>
      </c>
      <c r="BM32" s="76"/>
      <c r="BN32" s="77" t="s">
        <v>112</v>
      </c>
      <c r="BO32" s="78">
        <f>SUMIF(BG30:BK30,"小値賀町",BG31:BK31)*AR28</f>
        <v>0</v>
      </c>
      <c r="BP32" s="223"/>
      <c r="BQ32" s="92"/>
      <c r="BR32" s="80"/>
      <c r="BS32" s="41"/>
      <c r="BT32" s="77" t="s">
        <v>112</v>
      </c>
      <c r="BU32" s="82" t="str">
        <f t="shared" si="12"/>
        <v>0</v>
      </c>
      <c r="BV32" s="83" t="str">
        <f t="shared" si="13"/>
        <v>0</v>
      </c>
      <c r="BW32" s="84">
        <f t="shared" si="15"/>
        <v>0</v>
      </c>
      <c r="BX32" s="85">
        <f t="shared" si="16"/>
        <v>0</v>
      </c>
      <c r="BY32" s="86">
        <f t="shared" si="17"/>
        <v>0</v>
      </c>
      <c r="BZ32" s="89"/>
      <c r="CA32" s="86">
        <f>(COUNTA(R32))*AR28</f>
        <v>0</v>
      </c>
      <c r="CB32" s="94"/>
      <c r="CC32" s="328" t="s">
        <v>112</v>
      </c>
      <c r="CD32" s="82" t="str">
        <f t="shared" si="14"/>
        <v>0</v>
      </c>
      <c r="CE32" s="29"/>
      <c r="CF32" s="29"/>
      <c r="CI32" s="14"/>
      <c r="CJ32" s="20"/>
      <c r="CK32" s="15">
        <v>17</v>
      </c>
      <c r="CL32" s="39" t="s">
        <v>184</v>
      </c>
      <c r="CM32" s="39" t="s">
        <v>42</v>
      </c>
      <c r="CN32" s="15">
        <v>3000</v>
      </c>
      <c r="CO32" s="15">
        <v>1500</v>
      </c>
      <c r="CS32" s="15"/>
      <c r="CT32" s="15"/>
    </row>
    <row r="33" spans="2:98" ht="15.75" customHeight="1" thickBot="1" x14ac:dyDescent="0.2">
      <c r="B33" s="184"/>
      <c r="C33" s="154"/>
      <c r="D33" s="155"/>
      <c r="E33" s="700" t="s">
        <v>564</v>
      </c>
      <c r="F33" s="700"/>
      <c r="G33" s="705"/>
      <c r="H33" s="699" t="s">
        <v>145</v>
      </c>
      <c r="I33" s="700"/>
      <c r="J33" s="701"/>
      <c r="K33" s="726" t="s">
        <v>44</v>
      </c>
      <c r="L33" s="727"/>
      <c r="M33" s="728"/>
      <c r="N33" s="204"/>
      <c r="O33" s="801"/>
      <c r="P33" s="579" t="s">
        <v>113</v>
      </c>
      <c r="Q33" s="580"/>
      <c r="R33" s="164"/>
      <c r="S33" s="5"/>
      <c r="T33" s="565"/>
      <c r="U33" s="535" t="str">
        <f>IF(U31="","",VLOOKUP(U31,$CP:$CS,4,FALSE))</f>
        <v/>
      </c>
      <c r="V33" s="536"/>
      <c r="W33" s="536"/>
      <c r="X33" s="545"/>
      <c r="Y33" s="535" t="str">
        <f>IF(Y31="","",VLOOKUP(Y31,$CP:$CS,4,FALSE))</f>
        <v/>
      </c>
      <c r="Z33" s="536"/>
      <c r="AA33" s="536"/>
      <c r="AB33" s="545"/>
      <c r="AC33" s="535" t="str">
        <f>IF(AC31="","",VLOOKUP(AC31,$CP:$CS,4,FALSE))</f>
        <v/>
      </c>
      <c r="AD33" s="536"/>
      <c r="AE33" s="536"/>
      <c r="AF33" s="545"/>
      <c r="AG33" s="535" t="str">
        <f>IF(AG31="","",VLOOKUP(AG31,$CP:$CS,4,FALSE))</f>
        <v/>
      </c>
      <c r="AH33" s="536"/>
      <c r="AI33" s="536"/>
      <c r="AJ33" s="545"/>
      <c r="AK33" s="535" t="str">
        <f>IF(AK31="","",VLOOKUP(AK31,$CP:$CS,4,FALSE))</f>
        <v/>
      </c>
      <c r="AL33" s="536"/>
      <c r="AM33" s="536"/>
      <c r="AN33" s="536"/>
      <c r="AO33" s="573"/>
      <c r="AP33" s="576"/>
      <c r="AQ33" s="577"/>
      <c r="AR33" s="544"/>
      <c r="AS33" s="544"/>
      <c r="AT33" s="570"/>
      <c r="AU33" s="570"/>
      <c r="AV33" s="570"/>
      <c r="AW33" s="570"/>
      <c r="AX33" s="571"/>
      <c r="BA33" s="39"/>
      <c r="BB33" s="148"/>
      <c r="BC33" s="20"/>
      <c r="BD33" s="20"/>
      <c r="BE33" s="20"/>
      <c r="BM33" s="95"/>
      <c r="BN33" s="96" t="s">
        <v>113</v>
      </c>
      <c r="BO33" s="97">
        <f>SUMIF(BG30:BK30,"宇久町",BG31:BK31)*AR28</f>
        <v>0</v>
      </c>
      <c r="BP33" s="224"/>
      <c r="BQ33" s="92"/>
      <c r="BR33" s="80"/>
      <c r="BS33" s="56"/>
      <c r="BT33" s="96" t="s">
        <v>113</v>
      </c>
      <c r="BU33" s="100" t="str">
        <f t="shared" si="12"/>
        <v>0</v>
      </c>
      <c r="BV33" s="101" t="str">
        <f t="shared" si="13"/>
        <v>0</v>
      </c>
      <c r="BW33" s="102">
        <f t="shared" si="15"/>
        <v>0</v>
      </c>
      <c r="BX33" s="103">
        <f t="shared" si="16"/>
        <v>0</v>
      </c>
      <c r="BY33" s="104">
        <f t="shared" si="17"/>
        <v>0</v>
      </c>
      <c r="BZ33" s="89"/>
      <c r="CA33" s="104">
        <f>(COUNTA(R33))*AR28</f>
        <v>0</v>
      </c>
      <c r="CB33" s="94"/>
      <c r="CC33" s="329" t="s">
        <v>113</v>
      </c>
      <c r="CD33" s="100" t="str">
        <f t="shared" si="14"/>
        <v>0</v>
      </c>
      <c r="CE33" s="29"/>
      <c r="CF33" s="29"/>
      <c r="CI33" s="14"/>
      <c r="CJ33" s="20"/>
      <c r="CK33" s="15">
        <v>18</v>
      </c>
      <c r="CL33" s="39" t="s">
        <v>189</v>
      </c>
      <c r="CM33" s="39" t="s">
        <v>42</v>
      </c>
      <c r="CN33" s="15">
        <v>3000</v>
      </c>
      <c r="CO33" s="15">
        <v>1500</v>
      </c>
      <c r="CS33" s="15"/>
      <c r="CT33" s="15"/>
    </row>
    <row r="34" spans="2:98" ht="15.75" customHeight="1" thickTop="1" thickBot="1" x14ac:dyDescent="0.2">
      <c r="B34" s="184"/>
      <c r="C34" s="546" t="s">
        <v>109</v>
      </c>
      <c r="D34" s="547"/>
      <c r="E34" s="703">
        <f t="shared" ref="E34:E39" si="18">K43</f>
        <v>486000</v>
      </c>
      <c r="F34" s="703"/>
      <c r="G34" s="706"/>
      <c r="H34" s="725">
        <f t="shared" ref="H34:H39" si="19">CD46</f>
        <v>120000</v>
      </c>
      <c r="I34" s="715"/>
      <c r="J34" s="716"/>
      <c r="K34" s="714">
        <f t="shared" ref="K34:K39" si="20">SUM(E34:J34)</f>
        <v>606000</v>
      </c>
      <c r="L34" s="715"/>
      <c r="M34" s="716"/>
      <c r="N34" s="187"/>
      <c r="O34" s="799">
        <v>4</v>
      </c>
      <c r="P34" s="546" t="s">
        <v>109</v>
      </c>
      <c r="Q34" s="547"/>
      <c r="R34" s="162"/>
      <c r="S34" s="3"/>
      <c r="T34" s="548" t="s">
        <v>29</v>
      </c>
      <c r="U34" s="64"/>
      <c r="V34" s="537" t="str">
        <f>IF(U34="","",VLOOKUP(U34,$CK:$CN,3,FALSE))</f>
        <v/>
      </c>
      <c r="W34" s="538"/>
      <c r="X34" s="641"/>
      <c r="Y34" s="64"/>
      <c r="Z34" s="537" t="str">
        <f>IF(Y34="","",VLOOKUP(Y34,$CK:$CN,3,FALSE))</f>
        <v/>
      </c>
      <c r="AA34" s="538"/>
      <c r="AB34" s="641"/>
      <c r="AC34" s="64"/>
      <c r="AD34" s="537" t="str">
        <f>IF(AC34="","",VLOOKUP(AC34,$CK:$CN,3,FALSE))</f>
        <v/>
      </c>
      <c r="AE34" s="538"/>
      <c r="AF34" s="641"/>
      <c r="AG34" s="64"/>
      <c r="AH34" s="537" t="str">
        <f>IF(AG34="","",VLOOKUP(AG34,$CK:$CN,3,FALSE))</f>
        <v/>
      </c>
      <c r="AI34" s="538"/>
      <c r="AJ34" s="641"/>
      <c r="AK34" s="64"/>
      <c r="AL34" s="537" t="str">
        <f>IF(AK34="","",VLOOKUP(AK34,$CK:$CN,3,FALSE))</f>
        <v/>
      </c>
      <c r="AM34" s="538"/>
      <c r="AN34" s="539"/>
      <c r="AO34" s="644" t="s">
        <v>156</v>
      </c>
      <c r="AP34" s="581">
        <f>BZ34</f>
        <v>0</v>
      </c>
      <c r="AQ34" s="582"/>
      <c r="AR34" s="542"/>
      <c r="AS34" s="542"/>
      <c r="AT34" s="566">
        <f>(AP34+AP36)*AR34</f>
        <v>0</v>
      </c>
      <c r="AU34" s="566"/>
      <c r="AV34" s="566"/>
      <c r="AW34" s="566">
        <f>SUM(S34:S39)*AR34</f>
        <v>0</v>
      </c>
      <c r="AX34" s="567"/>
      <c r="BA34" s="39"/>
      <c r="BB34" s="148"/>
      <c r="BC34" s="20"/>
      <c r="BD34" s="20"/>
      <c r="BE34" s="20"/>
      <c r="BM34" s="66">
        <v>4</v>
      </c>
      <c r="BN34" s="67" t="s">
        <v>171</v>
      </c>
      <c r="BO34" s="68">
        <f>SUMIF(BG36:BK36,"対馬市",BG37:BK37)*AR34</f>
        <v>0</v>
      </c>
      <c r="BP34" s="222"/>
      <c r="BQ34" s="69">
        <f>SUM(U39:AN39)</f>
        <v>0</v>
      </c>
      <c r="BR34" s="80"/>
      <c r="BS34" s="30" t="s">
        <v>135</v>
      </c>
      <c r="BT34" s="67" t="s">
        <v>108</v>
      </c>
      <c r="BU34" s="71" t="str">
        <f t="shared" ref="BU34:BU39" si="21">IF(R34="","0",$BZ$34/$BS$35)</f>
        <v>0</v>
      </c>
      <c r="BV34" s="72" t="str">
        <f t="shared" ref="BV34:BV39" si="22">IF(R34="","0",$BZ$35/$BS$35)</f>
        <v>0</v>
      </c>
      <c r="BW34" s="73">
        <f>BU34*$AR$34</f>
        <v>0</v>
      </c>
      <c r="BX34" s="74">
        <f>BV34*$AR$36</f>
        <v>0</v>
      </c>
      <c r="BY34" s="75">
        <f>BW34+BX34</f>
        <v>0</v>
      </c>
      <c r="BZ34" s="69">
        <f>SUM(U36:AN36)</f>
        <v>0</v>
      </c>
      <c r="CA34" s="75">
        <f>(COUNTA(R34))*AR34</f>
        <v>0</v>
      </c>
      <c r="CB34" s="94"/>
      <c r="CC34" s="327" t="s">
        <v>108</v>
      </c>
      <c r="CD34" s="71" t="str">
        <f t="shared" ref="CD34:CD39" si="23">IF((S34)="","0",($AR$34+$AR$36)*S34*1000)</f>
        <v>0</v>
      </c>
      <c r="CE34" s="29"/>
      <c r="CF34" s="29"/>
      <c r="CI34" s="14"/>
      <c r="CJ34" s="20"/>
      <c r="CK34" s="15">
        <v>19</v>
      </c>
      <c r="CL34" s="39" t="s">
        <v>187</v>
      </c>
      <c r="CM34" s="39" t="s">
        <v>42</v>
      </c>
      <c r="CN34" s="15">
        <v>700</v>
      </c>
      <c r="CO34" s="15">
        <v>350</v>
      </c>
      <c r="CS34" s="15"/>
      <c r="CT34" s="15"/>
    </row>
    <row r="35" spans="2:98" ht="15.75" customHeight="1" x14ac:dyDescent="0.15">
      <c r="B35" s="184"/>
      <c r="C35" s="561" t="s">
        <v>108</v>
      </c>
      <c r="D35" s="562"/>
      <c r="E35" s="656">
        <f t="shared" si="18"/>
        <v>486000</v>
      </c>
      <c r="F35" s="656"/>
      <c r="G35" s="690"/>
      <c r="H35" s="711">
        <f t="shared" si="19"/>
        <v>120000</v>
      </c>
      <c r="I35" s="712"/>
      <c r="J35" s="713"/>
      <c r="K35" s="714">
        <f t="shared" si="20"/>
        <v>606000</v>
      </c>
      <c r="L35" s="715"/>
      <c r="M35" s="716"/>
      <c r="N35" s="187"/>
      <c r="O35" s="800"/>
      <c r="P35" s="561" t="s">
        <v>108</v>
      </c>
      <c r="Q35" s="562"/>
      <c r="R35" s="163"/>
      <c r="S35" s="4"/>
      <c r="T35" s="549"/>
      <c r="U35" s="638" t="str">
        <f>IF(U34="","",VLOOKUP(U34,$CK:$CN,2,FALSE))</f>
        <v/>
      </c>
      <c r="V35" s="639"/>
      <c r="W35" s="639"/>
      <c r="X35" s="640"/>
      <c r="Y35" s="638" t="str">
        <f>IF(Y34="","",VLOOKUP(Y34,$CK:$CN,2,FALSE))</f>
        <v/>
      </c>
      <c r="Z35" s="639"/>
      <c r="AA35" s="639"/>
      <c r="AB35" s="640"/>
      <c r="AC35" s="638" t="str">
        <f>IF(AC34="","",VLOOKUP(AC34,$CK:$CN,2,FALSE))</f>
        <v/>
      </c>
      <c r="AD35" s="639"/>
      <c r="AE35" s="639"/>
      <c r="AF35" s="640"/>
      <c r="AG35" s="638" t="str">
        <f>IF(AG34="","",VLOOKUP(AG34,$CK:$CN,2,FALSE))</f>
        <v/>
      </c>
      <c r="AH35" s="639"/>
      <c r="AI35" s="639"/>
      <c r="AJ35" s="640"/>
      <c r="AK35" s="638" t="str">
        <f>IF(AK34="","",VLOOKUP(AK34,$CK:$CN,2,FALSE))</f>
        <v/>
      </c>
      <c r="AL35" s="639"/>
      <c r="AM35" s="639"/>
      <c r="AN35" s="640"/>
      <c r="AO35" s="572"/>
      <c r="AP35" s="557"/>
      <c r="AQ35" s="558"/>
      <c r="AR35" s="543"/>
      <c r="AS35" s="543"/>
      <c r="AT35" s="568"/>
      <c r="AU35" s="568"/>
      <c r="AV35" s="568"/>
      <c r="AW35" s="568"/>
      <c r="AX35" s="569"/>
      <c r="BA35" s="39"/>
      <c r="BB35" s="148"/>
      <c r="BC35" s="20"/>
      <c r="BD35" s="20"/>
      <c r="BE35" s="20"/>
      <c r="BM35" s="76"/>
      <c r="BN35" s="77" t="s">
        <v>108</v>
      </c>
      <c r="BO35" s="78">
        <f>SUMIF(BG36:BK36,"壱岐市",BG37:BK37)*AR34</f>
        <v>0</v>
      </c>
      <c r="BP35" s="223"/>
      <c r="BQ35" s="221"/>
      <c r="BR35" s="80"/>
      <c r="BS35" s="642">
        <f>COUNTA(R34:R39)</f>
        <v>0</v>
      </c>
      <c r="BT35" s="77" t="s">
        <v>109</v>
      </c>
      <c r="BU35" s="82" t="str">
        <f t="shared" si="21"/>
        <v>0</v>
      </c>
      <c r="BV35" s="83" t="str">
        <f t="shared" si="22"/>
        <v>0</v>
      </c>
      <c r="BW35" s="107">
        <f t="shared" ref="BW35:BW39" si="24">BU35*$AR$34</f>
        <v>0</v>
      </c>
      <c r="BX35" s="108">
        <f t="shared" ref="BX35:BX39" si="25">BV35*$AR$36</f>
        <v>0</v>
      </c>
      <c r="BY35" s="109">
        <f t="shared" ref="BY35:BY39" si="26">BW35+BX35</f>
        <v>0</v>
      </c>
      <c r="BZ35" s="110">
        <f>BZ34/2</f>
        <v>0</v>
      </c>
      <c r="CA35" s="86">
        <f>(COUNTA(R35))*AR34</f>
        <v>0</v>
      </c>
      <c r="CB35" s="94"/>
      <c r="CC35" s="328" t="s">
        <v>109</v>
      </c>
      <c r="CD35" s="82" t="str">
        <f t="shared" si="23"/>
        <v>0</v>
      </c>
      <c r="CE35" s="29"/>
      <c r="CF35" s="29"/>
      <c r="CI35" s="14"/>
      <c r="CJ35" s="20"/>
      <c r="CK35" s="15">
        <v>20</v>
      </c>
      <c r="CL35" s="39" t="s">
        <v>188</v>
      </c>
      <c r="CM35" s="39" t="s">
        <v>42</v>
      </c>
      <c r="CN35" s="15">
        <v>1400</v>
      </c>
      <c r="CO35" s="15">
        <v>700</v>
      </c>
      <c r="CS35" s="15"/>
      <c r="CT35" s="15"/>
    </row>
    <row r="36" spans="2:98" ht="15.75" customHeight="1" thickBot="1" x14ac:dyDescent="0.2">
      <c r="B36" s="184"/>
      <c r="C36" s="561" t="s">
        <v>110</v>
      </c>
      <c r="D36" s="562"/>
      <c r="E36" s="656">
        <f t="shared" si="18"/>
        <v>0</v>
      </c>
      <c r="F36" s="656"/>
      <c r="G36" s="690"/>
      <c r="H36" s="711">
        <f t="shared" si="19"/>
        <v>0</v>
      </c>
      <c r="I36" s="712"/>
      <c r="J36" s="713"/>
      <c r="K36" s="714">
        <f t="shared" si="20"/>
        <v>0</v>
      </c>
      <c r="L36" s="715"/>
      <c r="M36" s="716"/>
      <c r="N36" s="187"/>
      <c r="O36" s="800"/>
      <c r="P36" s="561" t="s">
        <v>110</v>
      </c>
      <c r="Q36" s="562"/>
      <c r="R36" s="163"/>
      <c r="S36" s="4"/>
      <c r="T36" s="550"/>
      <c r="U36" s="624" t="str">
        <f>IF($AD$2="小学校",IF(U34="","",VLOOKUP(U34,$CK:$CO,5,FALSE)),IF($AD$2="","",IFERROR(VLOOKUP(U34,$CK:$CO,4,FALSE),"")))</f>
        <v/>
      </c>
      <c r="V36" s="625"/>
      <c r="W36" s="625"/>
      <c r="X36" s="626"/>
      <c r="Y36" s="624" t="str">
        <f>IF($AD$2="小学校",IF(Y34="","",VLOOKUP(Y34,$CK:$CO,5,FALSE)),IF($AD$2="","",IFERROR(VLOOKUP(Y34,$CK:$CO,4,FALSE),"")))</f>
        <v/>
      </c>
      <c r="Z36" s="625"/>
      <c r="AA36" s="625"/>
      <c r="AB36" s="626"/>
      <c r="AC36" s="624" t="str">
        <f>IF($AD$2="小学校",IF(AC34="","",VLOOKUP(AC34,$CK:$CO,5,FALSE)),IF($AD$2="","",IFERROR(VLOOKUP(AC34,$CK:$CO,4,FALSE),"")))</f>
        <v/>
      </c>
      <c r="AD36" s="625"/>
      <c r="AE36" s="625"/>
      <c r="AF36" s="626"/>
      <c r="AG36" s="624" t="str">
        <f>IF($AD$2="小学校",IF(AG34="","",VLOOKUP(AG34,$CK:$CO,5,FALSE)),IF($AD$2="","",IFERROR(VLOOKUP(AG34,$CK:$CO,4,FALSE),"")))</f>
        <v/>
      </c>
      <c r="AH36" s="625"/>
      <c r="AI36" s="625"/>
      <c r="AJ36" s="626"/>
      <c r="AK36" s="624" t="str">
        <f>IF($AD$2="小学校",IF(AK34="","",VLOOKUP(AK34,$CK:$CO,5,FALSE)),IF($AD$2="","",IFERROR(VLOOKUP(AK34,$CK:$CO,4,FALSE),"")))</f>
        <v/>
      </c>
      <c r="AL36" s="625"/>
      <c r="AM36" s="625"/>
      <c r="AN36" s="626"/>
      <c r="AO36" s="572" t="s">
        <v>157</v>
      </c>
      <c r="AP36" s="557">
        <f>+BQ34</f>
        <v>0</v>
      </c>
      <c r="AQ36" s="558"/>
      <c r="AR36" s="543"/>
      <c r="AS36" s="543"/>
      <c r="AT36" s="568"/>
      <c r="AU36" s="568"/>
      <c r="AV36" s="568"/>
      <c r="AW36" s="568"/>
      <c r="AX36" s="569"/>
      <c r="BA36" s="15"/>
      <c r="BB36" s="148"/>
      <c r="BC36" s="20"/>
      <c r="BD36" s="20"/>
      <c r="BE36" s="20"/>
      <c r="BF36" s="87" t="s">
        <v>31</v>
      </c>
      <c r="BG36" s="88" t="e">
        <f>VLOOKUP(U37,$CP:$CT,5,FALSE)</f>
        <v>#N/A</v>
      </c>
      <c r="BH36" s="88" t="e">
        <f>VLOOKUP(Y37,$CP:$CT,5,FALSE)</f>
        <v>#N/A</v>
      </c>
      <c r="BI36" s="88" t="e">
        <f>VLOOKUP(AC37,$CP:$CT,5,FALSE)</f>
        <v>#N/A</v>
      </c>
      <c r="BJ36" s="88" t="e">
        <f>VLOOKUP(AG37,$CP:$CT,5,FALSE)</f>
        <v>#N/A</v>
      </c>
      <c r="BK36" s="88" t="e">
        <f>VLOOKUP(AK37,$CP:$CT,5,FALSE)</f>
        <v>#N/A</v>
      </c>
      <c r="BM36" s="76"/>
      <c r="BN36" s="77" t="s">
        <v>110</v>
      </c>
      <c r="BO36" s="78">
        <f>SUMIF(BG36:BK36,"五島市",BG37:BK37)*AR34</f>
        <v>0</v>
      </c>
      <c r="BP36" s="223"/>
      <c r="BQ36" s="92"/>
      <c r="BR36" s="80"/>
      <c r="BS36" s="643"/>
      <c r="BT36" s="77" t="s">
        <v>110</v>
      </c>
      <c r="BU36" s="82" t="str">
        <f t="shared" si="21"/>
        <v>0</v>
      </c>
      <c r="BV36" s="83" t="str">
        <f t="shared" si="22"/>
        <v>0</v>
      </c>
      <c r="BW36" s="107">
        <f t="shared" si="24"/>
        <v>0</v>
      </c>
      <c r="BX36" s="108">
        <f t="shared" si="25"/>
        <v>0</v>
      </c>
      <c r="BY36" s="109">
        <f t="shared" si="26"/>
        <v>0</v>
      </c>
      <c r="BZ36" s="89"/>
      <c r="CA36" s="86">
        <f>(COUNTA(R36))*AR34</f>
        <v>0</v>
      </c>
      <c r="CB36" s="94"/>
      <c r="CC36" s="328" t="s">
        <v>110</v>
      </c>
      <c r="CD36" s="82" t="str">
        <f t="shared" si="23"/>
        <v>0</v>
      </c>
      <c r="CE36" s="29"/>
      <c r="CF36" s="29"/>
      <c r="CI36" s="14"/>
      <c r="CJ36" s="20"/>
      <c r="CK36" s="15">
        <v>21</v>
      </c>
      <c r="CL36" s="39" t="s">
        <v>186</v>
      </c>
      <c r="CM36" s="39" t="s">
        <v>42</v>
      </c>
      <c r="CN36" s="15">
        <v>300</v>
      </c>
      <c r="CO36" s="15">
        <v>150</v>
      </c>
      <c r="CS36" s="15"/>
      <c r="CT36" s="15"/>
    </row>
    <row r="37" spans="2:98" ht="15.75" customHeight="1" thickBot="1" x14ac:dyDescent="0.2">
      <c r="B37" s="184"/>
      <c r="C37" s="561" t="s">
        <v>111</v>
      </c>
      <c r="D37" s="562"/>
      <c r="E37" s="656">
        <f t="shared" si="18"/>
        <v>0</v>
      </c>
      <c r="F37" s="656"/>
      <c r="G37" s="690"/>
      <c r="H37" s="711">
        <f t="shared" si="19"/>
        <v>0</v>
      </c>
      <c r="I37" s="712"/>
      <c r="J37" s="713"/>
      <c r="K37" s="714">
        <f t="shared" si="20"/>
        <v>0</v>
      </c>
      <c r="L37" s="715"/>
      <c r="M37" s="716"/>
      <c r="N37" s="187"/>
      <c r="O37" s="800"/>
      <c r="P37" s="561" t="s">
        <v>111</v>
      </c>
      <c r="Q37" s="562"/>
      <c r="R37" s="163"/>
      <c r="S37" s="4"/>
      <c r="T37" s="563" t="s">
        <v>33</v>
      </c>
      <c r="U37" s="90"/>
      <c r="V37" s="540" t="str">
        <f>IF(U37="","",VLOOKUP(U37,$CP:$CS,3,FALSE))</f>
        <v/>
      </c>
      <c r="W37" s="541"/>
      <c r="X37" s="635"/>
      <c r="Y37" s="90"/>
      <c r="Z37" s="540" t="str">
        <f>IF(Y37="","",VLOOKUP(Y37,$CP:$CS,3,FALSE))</f>
        <v/>
      </c>
      <c r="AA37" s="541"/>
      <c r="AB37" s="635"/>
      <c r="AC37" s="90"/>
      <c r="AD37" s="540" t="str">
        <f>IF(AC37="","",VLOOKUP(AC37,$CP:$CS,3,FALSE))</f>
        <v/>
      </c>
      <c r="AE37" s="541"/>
      <c r="AF37" s="635"/>
      <c r="AG37" s="90"/>
      <c r="AH37" s="540" t="str">
        <f>IF(AG37="","",VLOOKUP(AG37,$CP:$CS,3,FALSE))</f>
        <v/>
      </c>
      <c r="AI37" s="541"/>
      <c r="AJ37" s="635"/>
      <c r="AK37" s="90"/>
      <c r="AL37" s="540" t="str">
        <f>IF(AK37="","",VLOOKUP(AK37,$CP:$CS,3,FALSE))</f>
        <v/>
      </c>
      <c r="AM37" s="541"/>
      <c r="AN37" s="541"/>
      <c r="AO37" s="572"/>
      <c r="AP37" s="557"/>
      <c r="AQ37" s="558"/>
      <c r="AR37" s="543"/>
      <c r="AS37" s="543"/>
      <c r="AT37" s="568"/>
      <c r="AU37" s="568"/>
      <c r="AV37" s="568"/>
      <c r="AW37" s="568"/>
      <c r="AX37" s="569"/>
      <c r="BA37" s="15"/>
      <c r="BB37" s="148"/>
      <c r="BC37" s="20"/>
      <c r="BD37" s="20"/>
      <c r="BE37" s="20"/>
      <c r="BF37" s="87" t="s">
        <v>34</v>
      </c>
      <c r="BG37" s="91" t="e">
        <f>VLOOKUP(U37,$CP:$CT,4,FALSE)</f>
        <v>#N/A</v>
      </c>
      <c r="BH37" s="91" t="e">
        <f>VLOOKUP(Y37,$CP:$CT,4,FALSE)</f>
        <v>#N/A</v>
      </c>
      <c r="BI37" s="91" t="e">
        <f>VLOOKUP(AC37,$CP:$CT,4,FALSE)</f>
        <v>#N/A</v>
      </c>
      <c r="BJ37" s="91" t="e">
        <f>VLOOKUP(AG37,$CP:$CT,4,FALSE)</f>
        <v>#N/A</v>
      </c>
      <c r="BK37" s="91" t="e">
        <f>VLOOKUP(AK37,$CP:$CT,4,FALSE)</f>
        <v>#N/A</v>
      </c>
      <c r="BM37" s="76"/>
      <c r="BN37" s="77" t="s">
        <v>111</v>
      </c>
      <c r="BO37" s="78">
        <f>SUMIF(BG36:BK36,"新上五島町",BG37:BK37)*AR34</f>
        <v>0</v>
      </c>
      <c r="BP37" s="223"/>
      <c r="BQ37" s="92"/>
      <c r="BR37" s="80"/>
      <c r="BS37" s="30"/>
      <c r="BT37" s="77" t="s">
        <v>111</v>
      </c>
      <c r="BU37" s="82" t="str">
        <f t="shared" si="21"/>
        <v>0</v>
      </c>
      <c r="BV37" s="83" t="str">
        <f t="shared" si="22"/>
        <v>0</v>
      </c>
      <c r="BW37" s="107">
        <f t="shared" si="24"/>
        <v>0</v>
      </c>
      <c r="BX37" s="108">
        <f t="shared" si="25"/>
        <v>0</v>
      </c>
      <c r="BY37" s="109">
        <f t="shared" si="26"/>
        <v>0</v>
      </c>
      <c r="BZ37" s="89"/>
      <c r="CA37" s="86">
        <f>(COUNTA(R37))*AR34</f>
        <v>0</v>
      </c>
      <c r="CB37" s="94"/>
      <c r="CC37" s="328" t="s">
        <v>111</v>
      </c>
      <c r="CD37" s="82" t="str">
        <f t="shared" si="23"/>
        <v>0</v>
      </c>
      <c r="CE37" s="29"/>
      <c r="CF37" s="29"/>
      <c r="CI37" s="14"/>
      <c r="CJ37" s="20"/>
      <c r="CK37" s="15">
        <v>22</v>
      </c>
      <c r="CL37" s="39" t="s">
        <v>190</v>
      </c>
      <c r="CM37" s="39" t="s">
        <v>42</v>
      </c>
      <c r="CN37" s="15">
        <v>2600</v>
      </c>
      <c r="CO37" s="15">
        <v>1300</v>
      </c>
      <c r="CS37" s="15"/>
      <c r="CT37" s="15"/>
    </row>
    <row r="38" spans="2:98" ht="15.75" customHeight="1" x14ac:dyDescent="0.15">
      <c r="B38" s="184"/>
      <c r="C38" s="561" t="s">
        <v>112</v>
      </c>
      <c r="D38" s="562"/>
      <c r="E38" s="656">
        <f t="shared" si="18"/>
        <v>0</v>
      </c>
      <c r="F38" s="656"/>
      <c r="G38" s="690"/>
      <c r="H38" s="711">
        <f t="shared" si="19"/>
        <v>0</v>
      </c>
      <c r="I38" s="712"/>
      <c r="J38" s="713"/>
      <c r="K38" s="714">
        <f t="shared" si="20"/>
        <v>0</v>
      </c>
      <c r="L38" s="715"/>
      <c r="M38" s="716"/>
      <c r="N38" s="204"/>
      <c r="O38" s="800"/>
      <c r="P38" s="561" t="s">
        <v>112</v>
      </c>
      <c r="Q38" s="562"/>
      <c r="R38" s="163"/>
      <c r="S38" s="4"/>
      <c r="T38" s="564"/>
      <c r="U38" s="559" t="str">
        <f>IF(U37="","",VLOOKUP(U37,$CP:$CS,2,FALSE))</f>
        <v/>
      </c>
      <c r="V38" s="560"/>
      <c r="W38" s="560"/>
      <c r="X38" s="578"/>
      <c r="Y38" s="559" t="str">
        <f>IF(Y37="","",VLOOKUP(Y37,$CP:$CS,2,FALSE))</f>
        <v/>
      </c>
      <c r="Z38" s="560"/>
      <c r="AA38" s="560"/>
      <c r="AB38" s="578"/>
      <c r="AC38" s="559" t="str">
        <f>IF(AC37="","",VLOOKUP(AC37,$CP:$CS,2,FALSE))</f>
        <v/>
      </c>
      <c r="AD38" s="560"/>
      <c r="AE38" s="560"/>
      <c r="AF38" s="578"/>
      <c r="AG38" s="559" t="str">
        <f>IF(AG37="","",VLOOKUP(AG37,$CP:$CS,2,FALSE))</f>
        <v/>
      </c>
      <c r="AH38" s="560"/>
      <c r="AI38" s="560"/>
      <c r="AJ38" s="578"/>
      <c r="AK38" s="559" t="str">
        <f>IF(AK37="","",VLOOKUP(AK37,$CP:$CS,2,FALSE))</f>
        <v/>
      </c>
      <c r="AL38" s="560"/>
      <c r="AM38" s="560"/>
      <c r="AN38" s="560"/>
      <c r="AO38" s="572" t="s">
        <v>141</v>
      </c>
      <c r="AP38" s="574">
        <f>SUM(AP34:AQ37)</f>
        <v>0</v>
      </c>
      <c r="AQ38" s="575"/>
      <c r="AR38" s="543"/>
      <c r="AS38" s="543"/>
      <c r="AT38" s="568"/>
      <c r="AU38" s="568"/>
      <c r="AV38" s="568"/>
      <c r="AW38" s="568"/>
      <c r="AX38" s="569"/>
      <c r="BA38" s="15"/>
      <c r="BB38" s="148"/>
      <c r="BC38" s="20"/>
      <c r="BD38" s="20"/>
      <c r="BE38" s="20"/>
      <c r="BF38" s="87" t="s">
        <v>39</v>
      </c>
      <c r="BG38" s="91" t="e">
        <f>BG37/2</f>
        <v>#N/A</v>
      </c>
      <c r="BH38" s="91" t="e">
        <f>BH37/2</f>
        <v>#N/A</v>
      </c>
      <c r="BI38" s="91" t="e">
        <f>BI37/2</f>
        <v>#N/A</v>
      </c>
      <c r="BJ38" s="91" t="e">
        <f>BJ37/2</f>
        <v>#N/A</v>
      </c>
      <c r="BK38" s="91" t="e">
        <f>BK37/2</f>
        <v>#N/A</v>
      </c>
      <c r="BM38" s="76"/>
      <c r="BN38" s="77" t="s">
        <v>112</v>
      </c>
      <c r="BO38" s="78">
        <f>SUMIF(BG36:BK36,"小値賀町",BG37:BK37)*AR34</f>
        <v>0</v>
      </c>
      <c r="BP38" s="223"/>
      <c r="BQ38" s="92"/>
      <c r="BR38" s="80"/>
      <c r="BS38" s="41"/>
      <c r="BT38" s="77" t="s">
        <v>112</v>
      </c>
      <c r="BU38" s="82" t="str">
        <f t="shared" si="21"/>
        <v>0</v>
      </c>
      <c r="BV38" s="83" t="str">
        <f t="shared" si="22"/>
        <v>0</v>
      </c>
      <c r="BW38" s="107">
        <f t="shared" si="24"/>
        <v>0</v>
      </c>
      <c r="BX38" s="108">
        <f t="shared" si="25"/>
        <v>0</v>
      </c>
      <c r="BY38" s="109">
        <f t="shared" si="26"/>
        <v>0</v>
      </c>
      <c r="BZ38" s="89"/>
      <c r="CA38" s="86">
        <f>(COUNTA(R38))*AR34</f>
        <v>0</v>
      </c>
      <c r="CB38" s="94"/>
      <c r="CC38" s="328" t="s">
        <v>112</v>
      </c>
      <c r="CD38" s="82" t="str">
        <f t="shared" si="23"/>
        <v>0</v>
      </c>
      <c r="CE38" s="29"/>
      <c r="CF38" s="29"/>
      <c r="CI38" s="14"/>
      <c r="CJ38" s="20"/>
      <c r="CK38" s="15">
        <v>23</v>
      </c>
      <c r="CL38" s="39" t="s">
        <v>191</v>
      </c>
      <c r="CM38" s="39" t="s">
        <v>30</v>
      </c>
      <c r="CN38" s="15">
        <v>1100</v>
      </c>
      <c r="CO38" s="15">
        <v>550</v>
      </c>
      <c r="CS38" s="15"/>
      <c r="CT38" s="15"/>
    </row>
    <row r="39" spans="2:98" ht="15.75" customHeight="1" thickBot="1" x14ac:dyDescent="0.2">
      <c r="B39" s="184"/>
      <c r="C39" s="579" t="s">
        <v>113</v>
      </c>
      <c r="D39" s="580"/>
      <c r="E39" s="662">
        <f t="shared" si="18"/>
        <v>0</v>
      </c>
      <c r="F39" s="662"/>
      <c r="G39" s="811"/>
      <c r="H39" s="691">
        <f t="shared" si="19"/>
        <v>0</v>
      </c>
      <c r="I39" s="692"/>
      <c r="J39" s="693"/>
      <c r="K39" s="694">
        <f t="shared" si="20"/>
        <v>0</v>
      </c>
      <c r="L39" s="692"/>
      <c r="M39" s="693"/>
      <c r="N39" s="204"/>
      <c r="O39" s="801"/>
      <c r="P39" s="579" t="s">
        <v>113</v>
      </c>
      <c r="Q39" s="580"/>
      <c r="R39" s="164"/>
      <c r="S39" s="5"/>
      <c r="T39" s="565"/>
      <c r="U39" s="535" t="str">
        <f>IF(U37="","",VLOOKUP(U37,$CP:$CS,4,FALSE))</f>
        <v/>
      </c>
      <c r="V39" s="536"/>
      <c r="W39" s="536"/>
      <c r="X39" s="545"/>
      <c r="Y39" s="535" t="str">
        <f>IF(Y37="","",VLOOKUP(Y37,$CP:$CS,4,FALSE))</f>
        <v/>
      </c>
      <c r="Z39" s="536"/>
      <c r="AA39" s="536"/>
      <c r="AB39" s="545"/>
      <c r="AC39" s="535" t="str">
        <f>IF(AC37="","",VLOOKUP(AC37,$CP:$CS,4,FALSE))</f>
        <v/>
      </c>
      <c r="AD39" s="536"/>
      <c r="AE39" s="536"/>
      <c r="AF39" s="545"/>
      <c r="AG39" s="535" t="str">
        <f>IF(AG37="","",VLOOKUP(AG37,$CP:$CS,4,FALSE))</f>
        <v/>
      </c>
      <c r="AH39" s="536"/>
      <c r="AI39" s="536"/>
      <c r="AJ39" s="545"/>
      <c r="AK39" s="535" t="str">
        <f>IF(AK37="","",VLOOKUP(AK37,$CP:$CS,4,FALSE))</f>
        <v/>
      </c>
      <c r="AL39" s="536"/>
      <c r="AM39" s="536"/>
      <c r="AN39" s="536"/>
      <c r="AO39" s="573"/>
      <c r="AP39" s="576"/>
      <c r="AQ39" s="577"/>
      <c r="AR39" s="544"/>
      <c r="AS39" s="544"/>
      <c r="AT39" s="570"/>
      <c r="AU39" s="570"/>
      <c r="AV39" s="570"/>
      <c r="AW39" s="570"/>
      <c r="AX39" s="571"/>
      <c r="BC39" s="20"/>
      <c r="BD39" s="20"/>
      <c r="BE39" s="20"/>
      <c r="BM39" s="95"/>
      <c r="BN39" s="96" t="s">
        <v>113</v>
      </c>
      <c r="BO39" s="97">
        <f>SUMIF(BG36:BK36,"宇久町",BG37:BK37)*AR34</f>
        <v>0</v>
      </c>
      <c r="BP39" s="224"/>
      <c r="BQ39" s="92"/>
      <c r="BR39" s="80"/>
      <c r="BS39" s="56"/>
      <c r="BT39" s="96" t="s">
        <v>113</v>
      </c>
      <c r="BU39" s="100" t="str">
        <f t="shared" si="21"/>
        <v>0</v>
      </c>
      <c r="BV39" s="101" t="str">
        <f t="shared" si="22"/>
        <v>0</v>
      </c>
      <c r="BW39" s="111">
        <f t="shared" si="24"/>
        <v>0</v>
      </c>
      <c r="BX39" s="112">
        <f t="shared" si="25"/>
        <v>0</v>
      </c>
      <c r="BY39" s="113">
        <f t="shared" si="26"/>
        <v>0</v>
      </c>
      <c r="BZ39" s="89"/>
      <c r="CA39" s="104">
        <f>(COUNTA(R39))*AR34</f>
        <v>0</v>
      </c>
      <c r="CB39" s="94"/>
      <c r="CC39" s="329" t="s">
        <v>113</v>
      </c>
      <c r="CD39" s="100" t="str">
        <f t="shared" si="23"/>
        <v>0</v>
      </c>
      <c r="CE39" s="29"/>
      <c r="CF39" s="29"/>
      <c r="CI39" s="14"/>
      <c r="CJ39" s="20"/>
      <c r="CK39" s="15">
        <v>24</v>
      </c>
      <c r="CL39" s="39" t="s">
        <v>192</v>
      </c>
      <c r="CM39" s="39" t="s">
        <v>30</v>
      </c>
      <c r="CN39" s="15">
        <v>900</v>
      </c>
      <c r="CO39" s="15">
        <v>450</v>
      </c>
      <c r="CS39" s="114"/>
      <c r="CT39" s="114"/>
    </row>
    <row r="40" spans="2:98" ht="15.75" customHeight="1" thickBot="1" x14ac:dyDescent="0.2">
      <c r="B40" s="184"/>
      <c r="C40" s="684" t="s">
        <v>44</v>
      </c>
      <c r="D40" s="685"/>
      <c r="E40" s="788">
        <f>SUM(E34:G39)</f>
        <v>972000</v>
      </c>
      <c r="F40" s="788"/>
      <c r="G40" s="789"/>
      <c r="H40" s="686">
        <f t="shared" ref="H40" si="27">SUM(H34:J39)</f>
        <v>240000</v>
      </c>
      <c r="I40" s="687"/>
      <c r="J40" s="688"/>
      <c r="K40" s="689">
        <f t="shared" ref="K40" si="28">SUM(K34:M39)</f>
        <v>1212000</v>
      </c>
      <c r="L40" s="687"/>
      <c r="M40" s="688"/>
      <c r="N40" s="187"/>
      <c r="O40" s="799">
        <v>5</v>
      </c>
      <c r="P40" s="546" t="s">
        <v>109</v>
      </c>
      <c r="Q40" s="547"/>
      <c r="R40" s="162"/>
      <c r="S40" s="3"/>
      <c r="T40" s="548" t="s">
        <v>29</v>
      </c>
      <c r="U40" s="64"/>
      <c r="V40" s="537" t="str">
        <f>IF(U40="","",VLOOKUP(U40,$CK:$CN,3,FALSE))</f>
        <v/>
      </c>
      <c r="W40" s="538"/>
      <c r="X40" s="641"/>
      <c r="Y40" s="64"/>
      <c r="Z40" s="537" t="str">
        <f>IF(Y40="","",VLOOKUP(Y40,$CK:$CN,3,FALSE))</f>
        <v/>
      </c>
      <c r="AA40" s="538"/>
      <c r="AB40" s="641"/>
      <c r="AC40" s="64"/>
      <c r="AD40" s="537" t="str">
        <f>IF(AC40="","",VLOOKUP(AC40,$CK:$CN,3,FALSE))</f>
        <v/>
      </c>
      <c r="AE40" s="538"/>
      <c r="AF40" s="641"/>
      <c r="AG40" s="64"/>
      <c r="AH40" s="537" t="str">
        <f>IF(AG40="","",VLOOKUP(AG40,$CK:$CN,3,FALSE))</f>
        <v/>
      </c>
      <c r="AI40" s="538"/>
      <c r="AJ40" s="641"/>
      <c r="AK40" s="64"/>
      <c r="AL40" s="537" t="str">
        <f>IF(AK40="","",VLOOKUP(AK40,$CK:$CN,3,FALSE))</f>
        <v/>
      </c>
      <c r="AM40" s="538"/>
      <c r="AN40" s="539"/>
      <c r="AO40" s="644" t="s">
        <v>156</v>
      </c>
      <c r="AP40" s="581">
        <f>BZ40</f>
        <v>0</v>
      </c>
      <c r="AQ40" s="582"/>
      <c r="AR40" s="542"/>
      <c r="AS40" s="542"/>
      <c r="AT40" s="566">
        <f>(AP40+AP42)*AR40</f>
        <v>0</v>
      </c>
      <c r="AU40" s="566"/>
      <c r="AV40" s="566"/>
      <c r="AW40" s="566">
        <f>SUM(S40:S45)*AR40</f>
        <v>0</v>
      </c>
      <c r="AX40" s="567"/>
      <c r="BA40" s="28"/>
      <c r="BB40" s="28"/>
      <c r="BC40" s="20"/>
      <c r="BD40" s="20"/>
      <c r="BE40" s="20"/>
      <c r="BM40" s="66">
        <v>5</v>
      </c>
      <c r="BN40" s="67" t="s">
        <v>171</v>
      </c>
      <c r="BO40" s="68">
        <f>SUMIF(BG42:BK42,"対馬市",BG43:BK43)*AR40</f>
        <v>0</v>
      </c>
      <c r="BP40" s="222"/>
      <c r="BQ40" s="69">
        <f>SUM(U45:AN45)</f>
        <v>0</v>
      </c>
      <c r="BR40" s="80"/>
      <c r="BS40" s="30" t="s">
        <v>135</v>
      </c>
      <c r="BT40" s="67" t="s">
        <v>108</v>
      </c>
      <c r="BU40" s="71" t="str">
        <f t="shared" ref="BU40:BU45" si="29">IF(R40="","0",$BZ$40/$BS$41)</f>
        <v>0</v>
      </c>
      <c r="BV40" s="72" t="str">
        <f t="shared" ref="BV40:BV45" si="30">IF(R40="","0",$BZ$41/$BS$41)</f>
        <v>0</v>
      </c>
      <c r="BW40" s="73">
        <f>BU40*$AR$40</f>
        <v>0</v>
      </c>
      <c r="BX40" s="74">
        <f>BV40*$AR$42</f>
        <v>0</v>
      </c>
      <c r="BY40" s="75">
        <f>BW40+BX40</f>
        <v>0</v>
      </c>
      <c r="BZ40" s="69">
        <f>SUM(U42:AN42)</f>
        <v>0</v>
      </c>
      <c r="CA40" s="151">
        <f>(COUNTA(R40))*AR40</f>
        <v>0</v>
      </c>
      <c r="CB40" s="94"/>
      <c r="CC40" s="327" t="s">
        <v>108</v>
      </c>
      <c r="CD40" s="71" t="str">
        <f t="shared" ref="CD40:CD45" si="31">IF((S40)="","0",($AR$40+$AR$42)*S40*1000)</f>
        <v>0</v>
      </c>
      <c r="CE40" s="29"/>
      <c r="CF40" s="29"/>
      <c r="CI40" s="14"/>
      <c r="CJ40" s="20"/>
      <c r="CK40" s="15">
        <v>25</v>
      </c>
      <c r="CL40" s="39" t="s">
        <v>193</v>
      </c>
      <c r="CM40" s="39" t="s">
        <v>30</v>
      </c>
      <c r="CN40" s="15">
        <v>800</v>
      </c>
      <c r="CO40" s="15">
        <v>450</v>
      </c>
      <c r="CS40" s="114"/>
      <c r="CT40" s="114"/>
    </row>
    <row r="41" spans="2:98" ht="15.75" customHeight="1" thickBot="1" x14ac:dyDescent="0.2">
      <c r="B41" s="184"/>
      <c r="C41" s="184"/>
      <c r="D41" s="184"/>
      <c r="E41" s="184"/>
      <c r="F41" s="184"/>
      <c r="G41" s="184"/>
      <c r="H41" s="184"/>
      <c r="I41" s="184"/>
      <c r="J41" s="184"/>
      <c r="K41" s="184"/>
      <c r="L41" s="184"/>
      <c r="M41" s="187"/>
      <c r="N41" s="187"/>
      <c r="O41" s="800"/>
      <c r="P41" s="561" t="s">
        <v>108</v>
      </c>
      <c r="Q41" s="562"/>
      <c r="R41" s="163"/>
      <c r="S41" s="4"/>
      <c r="T41" s="549"/>
      <c r="U41" s="638" t="str">
        <f>IF(U40="","",VLOOKUP(U40,$CK:$CN,2,FALSE))</f>
        <v/>
      </c>
      <c r="V41" s="639"/>
      <c r="W41" s="639"/>
      <c r="X41" s="640"/>
      <c r="Y41" s="638" t="str">
        <f>IF(Y40="","",VLOOKUP(Y40,$CK:$CN,2,FALSE))</f>
        <v/>
      </c>
      <c r="Z41" s="639"/>
      <c r="AA41" s="639"/>
      <c r="AB41" s="640"/>
      <c r="AC41" s="638" t="str">
        <f>IF(AC40="","",VLOOKUP(AC40,$CK:$CN,2,FALSE))</f>
        <v/>
      </c>
      <c r="AD41" s="639"/>
      <c r="AE41" s="639"/>
      <c r="AF41" s="640"/>
      <c r="AG41" s="638" t="str">
        <f>IF(AG40="","",VLOOKUP(AG40,$CK:$CN,2,FALSE))</f>
        <v/>
      </c>
      <c r="AH41" s="639"/>
      <c r="AI41" s="639"/>
      <c r="AJ41" s="640"/>
      <c r="AK41" s="638" t="str">
        <f>IF(AK40="","",VLOOKUP(AK40,$CK:$CN,2,FALSE))</f>
        <v/>
      </c>
      <c r="AL41" s="639"/>
      <c r="AM41" s="639"/>
      <c r="AN41" s="640"/>
      <c r="AO41" s="572"/>
      <c r="AP41" s="557"/>
      <c r="AQ41" s="558"/>
      <c r="AR41" s="543"/>
      <c r="AS41" s="543"/>
      <c r="AT41" s="568"/>
      <c r="AU41" s="568"/>
      <c r="AV41" s="568"/>
      <c r="AW41" s="568"/>
      <c r="AX41" s="569"/>
      <c r="BA41" s="28"/>
      <c r="BB41" s="28"/>
      <c r="BC41" s="20"/>
      <c r="BD41" s="20"/>
      <c r="BE41" s="20"/>
      <c r="BM41" s="76"/>
      <c r="BN41" s="77" t="s">
        <v>108</v>
      </c>
      <c r="BO41" s="78">
        <f>SUMIF(BG42:BK42,"壱岐市",BG43:BK43)*AR40</f>
        <v>0</v>
      </c>
      <c r="BP41" s="223"/>
      <c r="BQ41" s="221"/>
      <c r="BR41" s="80"/>
      <c r="BS41" s="642">
        <f>COUNTA(R40:R45)</f>
        <v>0</v>
      </c>
      <c r="BT41" s="77" t="s">
        <v>109</v>
      </c>
      <c r="BU41" s="82" t="str">
        <f t="shared" si="29"/>
        <v>0</v>
      </c>
      <c r="BV41" s="83" t="str">
        <f t="shared" si="30"/>
        <v>0</v>
      </c>
      <c r="BW41" s="84">
        <f t="shared" ref="BW41:BW45" si="32">BU41*$AR$40</f>
        <v>0</v>
      </c>
      <c r="BX41" s="85">
        <f t="shared" ref="BX41:BX45" si="33">BV41*$AR$42</f>
        <v>0</v>
      </c>
      <c r="BY41" s="86">
        <f t="shared" ref="BY41:BY45" si="34">BW41+BX41</f>
        <v>0</v>
      </c>
      <c r="BZ41" s="110">
        <f>BZ40/2</f>
        <v>0</v>
      </c>
      <c r="CA41" s="86">
        <f>(COUNTA(R41))*AR40</f>
        <v>0</v>
      </c>
      <c r="CB41" s="94"/>
      <c r="CC41" s="328" t="s">
        <v>109</v>
      </c>
      <c r="CD41" s="82" t="str">
        <f t="shared" si="31"/>
        <v>0</v>
      </c>
      <c r="CE41" s="29"/>
      <c r="CF41" s="29"/>
      <c r="CI41" s="14"/>
      <c r="CJ41" s="20"/>
      <c r="CK41" s="15">
        <v>26</v>
      </c>
      <c r="CL41" s="39" t="s">
        <v>194</v>
      </c>
      <c r="CM41" s="15" t="s">
        <v>30</v>
      </c>
      <c r="CN41" s="15">
        <v>400</v>
      </c>
      <c r="CO41" s="15">
        <v>200</v>
      </c>
      <c r="CS41" s="15"/>
      <c r="CT41" s="15"/>
    </row>
    <row r="42" spans="2:98" ht="15.75" customHeight="1" thickBot="1" x14ac:dyDescent="0.2">
      <c r="B42" s="184"/>
      <c r="C42" s="695"/>
      <c r="D42" s="696"/>
      <c r="E42" s="700" t="s">
        <v>127</v>
      </c>
      <c r="F42" s="700"/>
      <c r="G42" s="700"/>
      <c r="H42" s="700" t="s">
        <v>35</v>
      </c>
      <c r="I42" s="700"/>
      <c r="J42" s="705"/>
      <c r="K42" s="699" t="s">
        <v>564</v>
      </c>
      <c r="L42" s="700"/>
      <c r="M42" s="701"/>
      <c r="N42" s="187"/>
      <c r="O42" s="800"/>
      <c r="P42" s="561" t="s">
        <v>110</v>
      </c>
      <c r="Q42" s="562"/>
      <c r="R42" s="163"/>
      <c r="S42" s="4"/>
      <c r="T42" s="550"/>
      <c r="U42" s="624" t="str">
        <f>IF($AD$2="小学校",IF(U40="","",VLOOKUP(U40,$CK:$CO,5,FALSE)),IF($AD$2="","",IFERROR(VLOOKUP(U40,$CK:$CO,4,FALSE),"")))</f>
        <v/>
      </c>
      <c r="V42" s="625"/>
      <c r="W42" s="625"/>
      <c r="X42" s="626"/>
      <c r="Y42" s="624" t="str">
        <f>IF($AD$2="小学校",IF(Y40="","",VLOOKUP(Y40,$CK:$CO,5,FALSE)),IF($AD$2="","",IFERROR(VLOOKUP(Y40,$CK:$CO,4,FALSE),"")))</f>
        <v/>
      </c>
      <c r="Z42" s="625"/>
      <c r="AA42" s="625"/>
      <c r="AB42" s="626"/>
      <c r="AC42" s="624" t="str">
        <f>IF($AD$2="小学校",IF(AC40="","",VLOOKUP(AC40,$CK:$CO,5,FALSE)),IF($AD$2="","",IFERROR(VLOOKUP(AC40,$CK:$CO,4,FALSE),"")))</f>
        <v/>
      </c>
      <c r="AD42" s="625"/>
      <c r="AE42" s="625"/>
      <c r="AF42" s="626"/>
      <c r="AG42" s="624" t="str">
        <f>IF($AD$2="小学校",IF(AG40="","",VLOOKUP(AG40,$CK:$CO,5,FALSE)),IF($AD$2="","",IFERROR(VLOOKUP(AG40,$CK:$CO,4,FALSE),"")))</f>
        <v/>
      </c>
      <c r="AH42" s="625"/>
      <c r="AI42" s="625"/>
      <c r="AJ42" s="626"/>
      <c r="AK42" s="624" t="str">
        <f>IF($AD$2="小学校",IF(AK40="","",VLOOKUP(AK40,$CK:$CO,5,FALSE)),IF($AD$2="","",IFERROR(VLOOKUP(AK40,$CK:$CO,4,FALSE),"")))</f>
        <v/>
      </c>
      <c r="AL42" s="625"/>
      <c r="AM42" s="625"/>
      <c r="AN42" s="626"/>
      <c r="AO42" s="572" t="s">
        <v>157</v>
      </c>
      <c r="AP42" s="557">
        <f>+BQ40</f>
        <v>0</v>
      </c>
      <c r="AQ42" s="558"/>
      <c r="AR42" s="543"/>
      <c r="AS42" s="543"/>
      <c r="AT42" s="568"/>
      <c r="AU42" s="568"/>
      <c r="AV42" s="568"/>
      <c r="AW42" s="568"/>
      <c r="AX42" s="569"/>
      <c r="BA42" s="28"/>
      <c r="BB42" s="28"/>
      <c r="BC42" s="20"/>
      <c r="BD42" s="20"/>
      <c r="BE42" s="20"/>
      <c r="BF42" s="87" t="s">
        <v>31</v>
      </c>
      <c r="BG42" s="88" t="e">
        <f>VLOOKUP(U43,$CP:$CT,5,FALSE)</f>
        <v>#N/A</v>
      </c>
      <c r="BH42" s="88" t="e">
        <f>VLOOKUP(Y43,$CP:$CT,5,FALSE)</f>
        <v>#N/A</v>
      </c>
      <c r="BI42" s="88" t="e">
        <f>VLOOKUP(AC43,$CP:$CT,5,FALSE)</f>
        <v>#N/A</v>
      </c>
      <c r="BJ42" s="88" t="e">
        <f>VLOOKUP(AG43,$CP:$CT,5,FALSE)</f>
        <v>#N/A</v>
      </c>
      <c r="BK42" s="88" t="e">
        <f>VLOOKUP(AK43,$CP:$CT,5,FALSE)</f>
        <v>#N/A</v>
      </c>
      <c r="BM42" s="76"/>
      <c r="BN42" s="77" t="s">
        <v>110</v>
      </c>
      <c r="BO42" s="78">
        <f>SUMIF(BG42:BK42,"五島市",BG43:BK43)*AR40</f>
        <v>0</v>
      </c>
      <c r="BP42" s="223"/>
      <c r="BQ42" s="92"/>
      <c r="BR42" s="80"/>
      <c r="BS42" s="643"/>
      <c r="BT42" s="77" t="s">
        <v>110</v>
      </c>
      <c r="BU42" s="82" t="str">
        <f t="shared" si="29"/>
        <v>0</v>
      </c>
      <c r="BV42" s="83" t="str">
        <f t="shared" si="30"/>
        <v>0</v>
      </c>
      <c r="BW42" s="84">
        <f t="shared" si="32"/>
        <v>0</v>
      </c>
      <c r="BX42" s="85">
        <f t="shared" si="33"/>
        <v>0</v>
      </c>
      <c r="BY42" s="86">
        <f t="shared" si="34"/>
        <v>0</v>
      </c>
      <c r="BZ42" s="89"/>
      <c r="CA42" s="86">
        <f>(COUNTA(R42))*AR40</f>
        <v>0</v>
      </c>
      <c r="CB42" s="94"/>
      <c r="CC42" s="328" t="s">
        <v>110</v>
      </c>
      <c r="CD42" s="82" t="str">
        <f t="shared" si="31"/>
        <v>0</v>
      </c>
      <c r="CE42" s="29"/>
      <c r="CF42" s="29"/>
      <c r="CI42" s="14"/>
      <c r="CJ42" s="20"/>
      <c r="CK42" s="15">
        <v>27</v>
      </c>
      <c r="CL42" s="39" t="s">
        <v>195</v>
      </c>
      <c r="CM42" s="15" t="s">
        <v>30</v>
      </c>
      <c r="CN42" s="15">
        <v>200</v>
      </c>
      <c r="CO42" s="15">
        <v>150</v>
      </c>
      <c r="CS42" s="15"/>
      <c r="CT42" s="15"/>
    </row>
    <row r="43" spans="2:98" ht="15.75" customHeight="1" thickTop="1" thickBot="1" x14ac:dyDescent="0.2">
      <c r="B43" s="184"/>
      <c r="C43" s="546" t="s">
        <v>109</v>
      </c>
      <c r="D43" s="547"/>
      <c r="E43" s="818">
        <f t="shared" ref="E43:E48" si="35">BY46</f>
        <v>486000</v>
      </c>
      <c r="F43" s="703"/>
      <c r="G43" s="703"/>
      <c r="H43" s="703">
        <f t="shared" ref="H43:H48" si="36">BQ46</f>
        <v>0</v>
      </c>
      <c r="I43" s="703"/>
      <c r="J43" s="706"/>
      <c r="K43" s="702">
        <f>SUM(E43:J43)</f>
        <v>486000</v>
      </c>
      <c r="L43" s="703"/>
      <c r="M43" s="704"/>
      <c r="N43" s="187"/>
      <c r="O43" s="800"/>
      <c r="P43" s="561" t="s">
        <v>111</v>
      </c>
      <c r="Q43" s="562"/>
      <c r="R43" s="163"/>
      <c r="S43" s="4"/>
      <c r="T43" s="563" t="s">
        <v>33</v>
      </c>
      <c r="U43" s="90"/>
      <c r="V43" s="540" t="str">
        <f>IF(U43="","",VLOOKUP(U43,$CP:$CS,3,FALSE))</f>
        <v/>
      </c>
      <c r="W43" s="541"/>
      <c r="X43" s="635"/>
      <c r="Y43" s="90"/>
      <c r="Z43" s="540" t="str">
        <f>IF(Y43="","",VLOOKUP(Y43,$CP:$CS,3,FALSE))</f>
        <v/>
      </c>
      <c r="AA43" s="541"/>
      <c r="AB43" s="635"/>
      <c r="AC43" s="90"/>
      <c r="AD43" s="540" t="str">
        <f>IF(AC43="","",VLOOKUP(AC43,$CP:$CS,3,FALSE))</f>
        <v/>
      </c>
      <c r="AE43" s="541"/>
      <c r="AF43" s="635"/>
      <c r="AG43" s="90"/>
      <c r="AH43" s="540" t="str">
        <f>IF(AG43="","",VLOOKUP(AG43,$CP:$CS,3,FALSE))</f>
        <v/>
      </c>
      <c r="AI43" s="541"/>
      <c r="AJ43" s="635"/>
      <c r="AK43" s="90"/>
      <c r="AL43" s="540" t="str">
        <f>IF(AK43="","",VLOOKUP(AK43,$CP:$CS,3,FALSE))</f>
        <v/>
      </c>
      <c r="AM43" s="541"/>
      <c r="AN43" s="541"/>
      <c r="AO43" s="572"/>
      <c r="AP43" s="557"/>
      <c r="AQ43" s="558"/>
      <c r="AR43" s="543"/>
      <c r="AS43" s="543"/>
      <c r="AT43" s="568"/>
      <c r="AU43" s="568"/>
      <c r="AV43" s="568"/>
      <c r="AW43" s="568"/>
      <c r="AX43" s="569"/>
      <c r="BC43" s="20"/>
      <c r="BD43" s="20"/>
      <c r="BE43" s="20"/>
      <c r="BF43" s="87" t="s">
        <v>34</v>
      </c>
      <c r="BG43" s="91" t="e">
        <f>VLOOKUP(U43,$CP:$CT,4,FALSE)</f>
        <v>#N/A</v>
      </c>
      <c r="BH43" s="91" t="e">
        <f>VLOOKUP(Y43,$CP:$CT,4,FALSE)</f>
        <v>#N/A</v>
      </c>
      <c r="BI43" s="91" t="e">
        <f>VLOOKUP(AC43,$CP:$CT,4,FALSE)</f>
        <v>#N/A</v>
      </c>
      <c r="BJ43" s="91" t="e">
        <f>VLOOKUP(AG43,$CP:$CT,4,FALSE)</f>
        <v>#N/A</v>
      </c>
      <c r="BK43" s="91" t="e">
        <f>VLOOKUP(AK43,$CP:$CT,4,FALSE)</f>
        <v>#N/A</v>
      </c>
      <c r="BM43" s="76"/>
      <c r="BN43" s="77" t="s">
        <v>111</v>
      </c>
      <c r="BO43" s="78">
        <f>SUMIF(BG42:BK42,"新上五島町",BG43:BK43)*AR40</f>
        <v>0</v>
      </c>
      <c r="BP43" s="223"/>
      <c r="BQ43" s="92"/>
      <c r="BR43" s="80"/>
      <c r="BS43" s="105"/>
      <c r="BT43" s="77" t="s">
        <v>111</v>
      </c>
      <c r="BU43" s="82" t="str">
        <f t="shared" si="29"/>
        <v>0</v>
      </c>
      <c r="BV43" s="83" t="str">
        <f t="shared" si="30"/>
        <v>0</v>
      </c>
      <c r="BW43" s="84">
        <f t="shared" si="32"/>
        <v>0</v>
      </c>
      <c r="BX43" s="85">
        <f t="shared" si="33"/>
        <v>0</v>
      </c>
      <c r="BY43" s="86">
        <f t="shared" si="34"/>
        <v>0</v>
      </c>
      <c r="BZ43" s="89"/>
      <c r="CA43" s="86">
        <f>(COUNTA(R43))*AR40</f>
        <v>0</v>
      </c>
      <c r="CB43" s="94"/>
      <c r="CC43" s="328" t="s">
        <v>111</v>
      </c>
      <c r="CD43" s="82" t="str">
        <f t="shared" si="31"/>
        <v>0</v>
      </c>
      <c r="CE43" s="29"/>
      <c r="CF43" s="29"/>
      <c r="CI43" s="14"/>
      <c r="CJ43" s="20"/>
      <c r="CK43" s="15">
        <v>28</v>
      </c>
      <c r="CL43" s="39" t="s">
        <v>196</v>
      </c>
      <c r="CM43" s="15" t="s">
        <v>30</v>
      </c>
      <c r="CN43" s="15">
        <v>200</v>
      </c>
      <c r="CO43" s="15">
        <v>100</v>
      </c>
      <c r="CS43" s="15"/>
      <c r="CT43" s="15"/>
    </row>
    <row r="44" spans="2:98" ht="15.75" customHeight="1" x14ac:dyDescent="0.15">
      <c r="B44" s="184"/>
      <c r="C44" s="561" t="s">
        <v>108</v>
      </c>
      <c r="D44" s="562"/>
      <c r="E44" s="656">
        <f t="shared" si="35"/>
        <v>486000</v>
      </c>
      <c r="F44" s="656"/>
      <c r="G44" s="656"/>
      <c r="H44" s="656">
        <f t="shared" si="36"/>
        <v>0</v>
      </c>
      <c r="I44" s="656"/>
      <c r="J44" s="690"/>
      <c r="K44" s="659">
        <f t="shared" ref="K44:K48" si="37">SUM(E44:J44)</f>
        <v>486000</v>
      </c>
      <c r="L44" s="656"/>
      <c r="M44" s="660"/>
      <c r="N44" s="204"/>
      <c r="O44" s="800"/>
      <c r="P44" s="561" t="s">
        <v>112</v>
      </c>
      <c r="Q44" s="562"/>
      <c r="R44" s="163"/>
      <c r="S44" s="4"/>
      <c r="T44" s="564"/>
      <c r="U44" s="559" t="str">
        <f>IF(U43="","",VLOOKUP(U43,$CP:$CS,2,FALSE))</f>
        <v/>
      </c>
      <c r="V44" s="560"/>
      <c r="W44" s="560"/>
      <c r="X44" s="578"/>
      <c r="Y44" s="559" t="str">
        <f>IF(Y43="","",VLOOKUP(Y43,$CP:$CS,2,FALSE))</f>
        <v/>
      </c>
      <c r="Z44" s="560"/>
      <c r="AA44" s="560"/>
      <c r="AB44" s="578"/>
      <c r="AC44" s="559" t="str">
        <f>IF(AC43="","",VLOOKUP(AC43,$CP:$CS,2,FALSE))</f>
        <v/>
      </c>
      <c r="AD44" s="560"/>
      <c r="AE44" s="560"/>
      <c r="AF44" s="578"/>
      <c r="AG44" s="559" t="str">
        <f>IF(AG43="","",VLOOKUP(AG43,$CP:$CS,2,FALSE))</f>
        <v/>
      </c>
      <c r="AH44" s="560"/>
      <c r="AI44" s="560"/>
      <c r="AJ44" s="578"/>
      <c r="AK44" s="559" t="str">
        <f>IF(AK43="","",VLOOKUP(AK43,$CP:$CS,2,FALSE))</f>
        <v/>
      </c>
      <c r="AL44" s="560"/>
      <c r="AM44" s="560"/>
      <c r="AN44" s="560"/>
      <c r="AO44" s="572" t="s">
        <v>141</v>
      </c>
      <c r="AP44" s="574">
        <f>SUM(AP40:AQ43)</f>
        <v>0</v>
      </c>
      <c r="AQ44" s="575"/>
      <c r="AR44" s="543"/>
      <c r="AS44" s="543"/>
      <c r="AT44" s="568"/>
      <c r="AU44" s="568"/>
      <c r="AV44" s="568"/>
      <c r="AW44" s="568"/>
      <c r="AX44" s="569"/>
      <c r="BC44" s="20"/>
      <c r="BD44" s="20"/>
      <c r="BE44" s="20"/>
      <c r="BF44" s="87" t="s">
        <v>39</v>
      </c>
      <c r="BG44" s="91" t="e">
        <f>BG43/2</f>
        <v>#N/A</v>
      </c>
      <c r="BH44" s="91" t="e">
        <f>BH43/2</f>
        <v>#N/A</v>
      </c>
      <c r="BI44" s="91" t="e">
        <f>BI43/2</f>
        <v>#N/A</v>
      </c>
      <c r="BJ44" s="91" t="e">
        <f>BJ43/2</f>
        <v>#N/A</v>
      </c>
      <c r="BK44" s="91" t="e">
        <f>BK43/2</f>
        <v>#N/A</v>
      </c>
      <c r="BM44" s="76"/>
      <c r="BN44" s="77" t="s">
        <v>112</v>
      </c>
      <c r="BO44" s="78">
        <f>SUMIF(BG42:BK42,"小値賀町",BG43:BK43)*AR40</f>
        <v>0</v>
      </c>
      <c r="BP44" s="223"/>
      <c r="BQ44" s="92"/>
      <c r="BR44" s="80"/>
      <c r="BS44" s="41"/>
      <c r="BT44" s="77" t="s">
        <v>112</v>
      </c>
      <c r="BU44" s="82" t="str">
        <f t="shared" si="29"/>
        <v>0</v>
      </c>
      <c r="BV44" s="83" t="str">
        <f t="shared" si="30"/>
        <v>0</v>
      </c>
      <c r="BW44" s="84">
        <f t="shared" si="32"/>
        <v>0</v>
      </c>
      <c r="BX44" s="85">
        <f t="shared" si="33"/>
        <v>0</v>
      </c>
      <c r="BY44" s="86">
        <f t="shared" si="34"/>
        <v>0</v>
      </c>
      <c r="BZ44" s="89"/>
      <c r="CA44" s="86">
        <f>(COUNTA(R44))*AR40</f>
        <v>0</v>
      </c>
      <c r="CB44" s="94"/>
      <c r="CC44" s="328" t="s">
        <v>112</v>
      </c>
      <c r="CD44" s="82" t="str">
        <f t="shared" si="31"/>
        <v>0</v>
      </c>
      <c r="CE44" s="29"/>
      <c r="CF44" s="29"/>
      <c r="CI44" s="14"/>
      <c r="CJ44" s="20"/>
      <c r="CK44" s="15">
        <v>29</v>
      </c>
      <c r="CL44" s="39" t="s">
        <v>197</v>
      </c>
      <c r="CM44" s="15" t="s">
        <v>30</v>
      </c>
      <c r="CN44" s="15">
        <v>300</v>
      </c>
      <c r="CO44" s="15">
        <v>150</v>
      </c>
      <c r="CS44" s="15"/>
      <c r="CT44" s="15"/>
    </row>
    <row r="45" spans="2:98" ht="15.75" customHeight="1" thickBot="1" x14ac:dyDescent="0.2">
      <c r="B45" s="184"/>
      <c r="C45" s="561" t="s">
        <v>110</v>
      </c>
      <c r="D45" s="562"/>
      <c r="E45" s="656">
        <f t="shared" si="35"/>
        <v>0</v>
      </c>
      <c r="F45" s="656"/>
      <c r="G45" s="656"/>
      <c r="H45" s="656">
        <f t="shared" si="36"/>
        <v>0</v>
      </c>
      <c r="I45" s="656"/>
      <c r="J45" s="690"/>
      <c r="K45" s="659">
        <f t="shared" si="37"/>
        <v>0</v>
      </c>
      <c r="L45" s="656"/>
      <c r="M45" s="660"/>
      <c r="N45" s="204"/>
      <c r="O45" s="801"/>
      <c r="P45" s="579" t="s">
        <v>113</v>
      </c>
      <c r="Q45" s="580"/>
      <c r="R45" s="164"/>
      <c r="S45" s="5"/>
      <c r="T45" s="565"/>
      <c r="U45" s="535" t="str">
        <f>IF(U43="","",VLOOKUP(U43,$CP:$CS,4,FALSE))</f>
        <v/>
      </c>
      <c r="V45" s="536"/>
      <c r="W45" s="536"/>
      <c r="X45" s="545"/>
      <c r="Y45" s="535" t="str">
        <f>IF(Y43="","",VLOOKUP(Y43,$CP:$CS,4,FALSE))</f>
        <v/>
      </c>
      <c r="Z45" s="536"/>
      <c r="AA45" s="536"/>
      <c r="AB45" s="545"/>
      <c r="AC45" s="535" t="str">
        <f>IF(AC43="","",VLOOKUP(AC43,$CP:$CS,4,FALSE))</f>
        <v/>
      </c>
      <c r="AD45" s="536"/>
      <c r="AE45" s="536"/>
      <c r="AF45" s="545"/>
      <c r="AG45" s="535" t="str">
        <f>IF(AG43="","",VLOOKUP(AG43,$CP:$CS,4,FALSE))</f>
        <v/>
      </c>
      <c r="AH45" s="536"/>
      <c r="AI45" s="536"/>
      <c r="AJ45" s="545"/>
      <c r="AK45" s="535" t="str">
        <f>IF(AK43="","",VLOOKUP(AK43,$CP:$CS,4,FALSE))</f>
        <v/>
      </c>
      <c r="AL45" s="536"/>
      <c r="AM45" s="536"/>
      <c r="AN45" s="536"/>
      <c r="AO45" s="573"/>
      <c r="AP45" s="576"/>
      <c r="AQ45" s="577"/>
      <c r="AR45" s="544"/>
      <c r="AS45" s="544"/>
      <c r="AT45" s="570"/>
      <c r="AU45" s="570"/>
      <c r="AV45" s="570"/>
      <c r="AW45" s="570"/>
      <c r="AX45" s="571"/>
      <c r="BC45" s="20"/>
      <c r="BD45" s="20"/>
      <c r="BE45" s="20"/>
      <c r="BM45" s="149"/>
      <c r="BN45" s="96" t="s">
        <v>113</v>
      </c>
      <c r="BO45" s="97">
        <f>SUMIF(BG42:BK42,"宇久町",BG43:BK43)*AR40</f>
        <v>0</v>
      </c>
      <c r="BP45" s="224"/>
      <c r="BQ45" s="92"/>
      <c r="BR45" s="80"/>
      <c r="BS45" s="56"/>
      <c r="BT45" s="99" t="s">
        <v>113</v>
      </c>
      <c r="BU45" s="100" t="str">
        <f t="shared" si="29"/>
        <v>0</v>
      </c>
      <c r="BV45" s="101" t="str">
        <f t="shared" si="30"/>
        <v>0</v>
      </c>
      <c r="BW45" s="102">
        <f t="shared" si="32"/>
        <v>0</v>
      </c>
      <c r="BX45" s="103">
        <f t="shared" si="33"/>
        <v>0</v>
      </c>
      <c r="BY45" s="104">
        <f t="shared" si="34"/>
        <v>0</v>
      </c>
      <c r="BZ45" s="158"/>
      <c r="CA45" s="104">
        <f>(COUNTA(R45))*AR40</f>
        <v>0</v>
      </c>
      <c r="CB45" s="94"/>
      <c r="CC45" s="329" t="s">
        <v>113</v>
      </c>
      <c r="CD45" s="100" t="str">
        <f t="shared" si="31"/>
        <v>0</v>
      </c>
      <c r="CE45" s="29"/>
      <c r="CF45" s="29"/>
      <c r="CI45" s="14"/>
      <c r="CJ45" s="20"/>
      <c r="CK45" s="15">
        <v>30</v>
      </c>
      <c r="CL45" s="39" t="s">
        <v>198</v>
      </c>
      <c r="CM45" s="39" t="s">
        <v>30</v>
      </c>
      <c r="CN45" s="15">
        <v>1000</v>
      </c>
      <c r="CO45" s="15">
        <v>500</v>
      </c>
      <c r="CS45" s="15"/>
      <c r="CT45" s="15"/>
    </row>
    <row r="46" spans="2:98" ht="15.75" customHeight="1" x14ac:dyDescent="0.15">
      <c r="B46" s="184"/>
      <c r="C46" s="561" t="s">
        <v>111</v>
      </c>
      <c r="D46" s="562"/>
      <c r="E46" s="656">
        <f t="shared" si="35"/>
        <v>0</v>
      </c>
      <c r="F46" s="656"/>
      <c r="G46" s="656"/>
      <c r="H46" s="656">
        <f t="shared" si="36"/>
        <v>0</v>
      </c>
      <c r="I46" s="656"/>
      <c r="J46" s="690"/>
      <c r="K46" s="659">
        <f t="shared" si="37"/>
        <v>0</v>
      </c>
      <c r="L46" s="656"/>
      <c r="M46" s="660"/>
      <c r="N46" s="187"/>
      <c r="O46" s="187"/>
      <c r="P46" s="211"/>
      <c r="Q46" s="211"/>
      <c r="R46" s="212"/>
      <c r="S46" s="213"/>
      <c r="T46" s="214"/>
      <c r="U46" s="215"/>
      <c r="V46" s="216"/>
      <c r="W46" s="216"/>
      <c r="X46" s="216"/>
      <c r="Y46" s="215"/>
      <c r="Z46" s="216"/>
      <c r="AA46" s="216"/>
      <c r="AB46" s="216"/>
      <c r="AC46" s="215"/>
      <c r="AD46" s="216"/>
      <c r="AE46" s="216"/>
      <c r="AF46" s="216"/>
      <c r="AG46" s="215"/>
      <c r="AH46" s="216"/>
      <c r="AI46" s="216"/>
      <c r="AJ46" s="216"/>
      <c r="AK46" s="215"/>
      <c r="AL46" s="216"/>
      <c r="AM46" s="216"/>
      <c r="AN46" s="216"/>
      <c r="AO46" s="669" t="s">
        <v>43</v>
      </c>
      <c r="AP46" s="670"/>
      <c r="AQ46" s="671"/>
      <c r="AR46" s="675">
        <f>AR16+AR22+AR28+AR34+AR40</f>
        <v>120</v>
      </c>
      <c r="AS46" s="676"/>
      <c r="AT46" s="652">
        <f>AT16+AT22+AT28+AT34+AT40</f>
        <v>972000</v>
      </c>
      <c r="AU46" s="679"/>
      <c r="AV46" s="653"/>
      <c r="AW46" s="652">
        <f>AW16+AW22+AW28+AW34+AW40</f>
        <v>240</v>
      </c>
      <c r="AX46" s="653"/>
      <c r="BA46" s="28"/>
      <c r="BB46" s="28"/>
      <c r="BC46" s="20"/>
      <c r="BD46" s="20"/>
      <c r="BE46" s="20"/>
      <c r="BM46" s="156" t="s">
        <v>141</v>
      </c>
      <c r="BN46" s="67" t="s">
        <v>171</v>
      </c>
      <c r="BO46" s="157">
        <f>BO16+BO22+BO28+BO34+BO40</f>
        <v>0</v>
      </c>
      <c r="BP46" s="222"/>
      <c r="BQ46" s="75">
        <f>SUM(BO46:BP46)</f>
        <v>0</v>
      </c>
      <c r="BR46" s="25"/>
      <c r="BS46" s="25"/>
      <c r="BT46" s="119"/>
      <c r="BU46" s="94"/>
      <c r="BV46" s="94"/>
      <c r="BX46" s="152" t="s">
        <v>108</v>
      </c>
      <c r="BY46" s="151">
        <f>BY16+BY22+BY28+BY34+BY40</f>
        <v>486000</v>
      </c>
      <c r="BZ46" s="25"/>
      <c r="CA46" s="75">
        <f>CA16+CA22+CA28+CA34+CA40</f>
        <v>120</v>
      </c>
      <c r="CB46" s="94"/>
      <c r="CC46" s="159" t="s">
        <v>108</v>
      </c>
      <c r="CD46" s="75">
        <f>CD16+CD22+CD28+CD34+CD40</f>
        <v>120000</v>
      </c>
      <c r="CE46" s="29"/>
      <c r="CF46" s="29"/>
      <c r="CI46" s="14"/>
      <c r="CJ46" s="20"/>
      <c r="CK46" s="15">
        <v>31</v>
      </c>
      <c r="CL46" s="39" t="s">
        <v>199</v>
      </c>
      <c r="CM46" s="39" t="s">
        <v>30</v>
      </c>
      <c r="CN46" s="15">
        <v>1200</v>
      </c>
      <c r="CO46" s="15">
        <v>600</v>
      </c>
      <c r="CS46" s="15"/>
      <c r="CT46" s="15"/>
    </row>
    <row r="47" spans="2:98" ht="15.75" customHeight="1" thickBot="1" x14ac:dyDescent="0.2">
      <c r="B47" s="184"/>
      <c r="C47" s="561" t="s">
        <v>112</v>
      </c>
      <c r="D47" s="562"/>
      <c r="E47" s="656">
        <f t="shared" si="35"/>
        <v>0</v>
      </c>
      <c r="F47" s="656"/>
      <c r="G47" s="656"/>
      <c r="H47" s="656">
        <f t="shared" si="36"/>
        <v>0</v>
      </c>
      <c r="I47" s="656"/>
      <c r="J47" s="690"/>
      <c r="K47" s="659">
        <f t="shared" si="37"/>
        <v>0</v>
      </c>
      <c r="L47" s="656"/>
      <c r="M47" s="660"/>
      <c r="N47" s="187"/>
      <c r="O47" s="187"/>
      <c r="P47" s="211"/>
      <c r="Q47" s="211"/>
      <c r="R47" s="212"/>
      <c r="S47" s="213"/>
      <c r="T47" s="214"/>
      <c r="U47" s="217"/>
      <c r="V47" s="217"/>
      <c r="W47" s="217"/>
      <c r="X47" s="217"/>
      <c r="Y47" s="217"/>
      <c r="Z47" s="217"/>
      <c r="AA47" s="217"/>
      <c r="AB47" s="217"/>
      <c r="AC47" s="217"/>
      <c r="AD47" s="217"/>
      <c r="AE47" s="217"/>
      <c r="AF47" s="217"/>
      <c r="AG47" s="217"/>
      <c r="AH47" s="217"/>
      <c r="AI47" s="217"/>
      <c r="AJ47" s="217"/>
      <c r="AK47" s="217"/>
      <c r="AL47" s="217"/>
      <c r="AM47" s="217"/>
      <c r="AN47" s="217"/>
      <c r="AO47" s="672"/>
      <c r="AP47" s="673"/>
      <c r="AQ47" s="674"/>
      <c r="AR47" s="677"/>
      <c r="AS47" s="678"/>
      <c r="AT47" s="654"/>
      <c r="AU47" s="680"/>
      <c r="AV47" s="655"/>
      <c r="AW47" s="654"/>
      <c r="AX47" s="655"/>
      <c r="BA47" s="28"/>
      <c r="BB47" s="28"/>
      <c r="BC47" s="20"/>
      <c r="BD47" s="20"/>
      <c r="BE47" s="20"/>
      <c r="BM47" s="121"/>
      <c r="BN47" s="77" t="s">
        <v>108</v>
      </c>
      <c r="BO47" s="122">
        <f t="shared" ref="BO47:BO51" si="38">BO17+BO23+BO29+BO35+BO41</f>
        <v>0</v>
      </c>
      <c r="BP47" s="223"/>
      <c r="BQ47" s="86">
        <f t="shared" ref="BQ47:BQ51" si="39">SUM(BO47:BP47)</f>
        <v>0</v>
      </c>
      <c r="BR47" s="25"/>
      <c r="BS47" s="645"/>
      <c r="BT47" s="119"/>
      <c r="BU47" s="94"/>
      <c r="BV47" s="94"/>
      <c r="BX47" s="81" t="s">
        <v>109</v>
      </c>
      <c r="BY47" s="86">
        <f t="shared" ref="BY47:CA51" si="40">BY17+BY23+BY29+BY35+BY41</f>
        <v>486000</v>
      </c>
      <c r="BZ47" s="25"/>
      <c r="CA47" s="86">
        <f t="shared" si="40"/>
        <v>120</v>
      </c>
      <c r="CB47" s="94"/>
      <c r="CC47" s="123" t="s">
        <v>109</v>
      </c>
      <c r="CD47" s="86">
        <f t="shared" ref="CD47:CD51" si="41">CD17+CD23+CD29+CD35+CD41</f>
        <v>120000</v>
      </c>
      <c r="CE47" s="29"/>
      <c r="CF47" s="29"/>
      <c r="CI47" s="14"/>
      <c r="CJ47" s="20"/>
      <c r="CK47" s="15">
        <v>32</v>
      </c>
      <c r="CL47" s="39" t="s">
        <v>200</v>
      </c>
      <c r="CM47" s="39" t="s">
        <v>30</v>
      </c>
      <c r="CN47" s="15">
        <v>300</v>
      </c>
      <c r="CO47" s="15">
        <v>150</v>
      </c>
      <c r="CS47" s="15"/>
      <c r="CT47" s="15"/>
    </row>
    <row r="48" spans="2:98" ht="15.75" customHeight="1" thickBot="1" x14ac:dyDescent="0.2">
      <c r="B48" s="205"/>
      <c r="C48" s="579" t="s">
        <v>113</v>
      </c>
      <c r="D48" s="580"/>
      <c r="E48" s="662">
        <f t="shared" si="35"/>
        <v>0</v>
      </c>
      <c r="F48" s="662"/>
      <c r="G48" s="662"/>
      <c r="H48" s="662">
        <f t="shared" si="36"/>
        <v>0</v>
      </c>
      <c r="I48" s="662"/>
      <c r="J48" s="811"/>
      <c r="K48" s="661">
        <f t="shared" si="37"/>
        <v>0</v>
      </c>
      <c r="L48" s="662"/>
      <c r="M48" s="663"/>
      <c r="N48" s="187"/>
      <c r="O48" s="187"/>
      <c r="P48" s="206"/>
      <c r="Q48" s="206"/>
      <c r="R48" s="207"/>
      <c r="S48" s="208"/>
      <c r="T48" s="206"/>
      <c r="U48" s="206"/>
      <c r="V48" s="206"/>
      <c r="W48" s="208"/>
      <c r="X48" s="208"/>
      <c r="Y48" s="206"/>
      <c r="Z48" s="206"/>
      <c r="AB48" s="53" t="s">
        <v>270</v>
      </c>
      <c r="AY48" s="127"/>
      <c r="BA48" s="28"/>
      <c r="BB48" s="28"/>
      <c r="BC48" s="20"/>
      <c r="BD48" s="20"/>
      <c r="BE48" s="20"/>
      <c r="BF48" s="124"/>
      <c r="BG48" s="125"/>
      <c r="BH48" s="125"/>
      <c r="BI48" s="125"/>
      <c r="BJ48" s="125"/>
      <c r="BK48" s="125"/>
      <c r="BL48" s="80"/>
      <c r="BM48" s="121"/>
      <c r="BN48" s="77" t="s">
        <v>110</v>
      </c>
      <c r="BO48" s="122">
        <f t="shared" si="38"/>
        <v>0</v>
      </c>
      <c r="BP48" s="223"/>
      <c r="BQ48" s="86">
        <f>SUM(BO48:BP48)</f>
        <v>0</v>
      </c>
      <c r="BR48" s="25"/>
      <c r="BS48" s="645"/>
      <c r="BT48" s="119"/>
      <c r="BU48" s="94"/>
      <c r="BV48" s="94"/>
      <c r="BX48" s="81" t="s">
        <v>110</v>
      </c>
      <c r="BY48" s="86">
        <f t="shared" si="40"/>
        <v>0</v>
      </c>
      <c r="BZ48" s="25"/>
      <c r="CA48" s="86">
        <f t="shared" si="40"/>
        <v>0</v>
      </c>
      <c r="CB48" s="94"/>
      <c r="CC48" s="123" t="s">
        <v>110</v>
      </c>
      <c r="CD48" s="86">
        <f t="shared" si="41"/>
        <v>0</v>
      </c>
      <c r="CE48" s="29"/>
      <c r="CF48" s="29"/>
      <c r="CI48" s="14"/>
      <c r="CJ48" s="20"/>
      <c r="CK48" s="15">
        <v>33</v>
      </c>
      <c r="CL48" s="39" t="s">
        <v>201</v>
      </c>
      <c r="CM48" s="39" t="s">
        <v>30</v>
      </c>
      <c r="CN48" s="15">
        <v>700</v>
      </c>
      <c r="CO48" s="15">
        <v>350</v>
      </c>
      <c r="CS48" s="15"/>
      <c r="CT48" s="15"/>
    </row>
    <row r="49" spans="2:98" ht="15.75" customHeight="1" thickBot="1" x14ac:dyDescent="0.2">
      <c r="B49" s="205"/>
      <c r="C49" s="684" t="s">
        <v>44</v>
      </c>
      <c r="D49" s="685"/>
      <c r="E49" s="698">
        <f>SUM(E43:G48)</f>
        <v>972000</v>
      </c>
      <c r="F49" s="665"/>
      <c r="G49" s="665"/>
      <c r="H49" s="665">
        <f t="shared" ref="H49" si="42">SUM(H43:J48)</f>
        <v>0</v>
      </c>
      <c r="I49" s="665"/>
      <c r="J49" s="697"/>
      <c r="K49" s="664">
        <f t="shared" ref="K49" si="43">SUM(K43:M48)</f>
        <v>972000</v>
      </c>
      <c r="L49" s="665"/>
      <c r="M49" s="666"/>
      <c r="N49" s="187"/>
      <c r="O49" s="187"/>
      <c r="Z49" s="206"/>
      <c r="AB49" s="230" t="s">
        <v>265</v>
      </c>
      <c r="AC49" s="683" t="s">
        <v>173</v>
      </c>
      <c r="AD49" s="683"/>
      <c r="AE49" s="683"/>
      <c r="AF49" s="683" t="s">
        <v>174</v>
      </c>
      <c r="AG49" s="683"/>
      <c r="AH49" s="231" t="s">
        <v>175</v>
      </c>
      <c r="AI49" s="231"/>
      <c r="AJ49" s="681" t="s">
        <v>176</v>
      </c>
      <c r="AK49" s="682"/>
      <c r="AM49" s="230" t="s">
        <v>265</v>
      </c>
      <c r="AN49" s="683" t="s">
        <v>173</v>
      </c>
      <c r="AO49" s="683"/>
      <c r="AP49" s="683"/>
      <c r="AQ49" s="683" t="s">
        <v>174</v>
      </c>
      <c r="AR49" s="683"/>
      <c r="AS49" s="231" t="s">
        <v>175</v>
      </c>
      <c r="AT49" s="231"/>
      <c r="AU49" s="681" t="s">
        <v>176</v>
      </c>
      <c r="AV49" s="682"/>
      <c r="AY49" s="127"/>
      <c r="BA49" s="28"/>
      <c r="BB49" s="28"/>
      <c r="BC49" s="20"/>
      <c r="BD49" s="20"/>
      <c r="BE49" s="20"/>
      <c r="BF49" s="124"/>
      <c r="BG49" s="126"/>
      <c r="BH49" s="126"/>
      <c r="BI49" s="126"/>
      <c r="BJ49" s="126"/>
      <c r="BK49" s="126"/>
      <c r="BL49" s="80"/>
      <c r="BM49" s="121"/>
      <c r="BN49" s="77" t="s">
        <v>111</v>
      </c>
      <c r="BO49" s="122">
        <f t="shared" si="38"/>
        <v>0</v>
      </c>
      <c r="BP49" s="223"/>
      <c r="BQ49" s="86">
        <f t="shared" si="39"/>
        <v>0</v>
      </c>
      <c r="BR49" s="25"/>
      <c r="BS49" s="25"/>
      <c r="BT49" s="119"/>
      <c r="BU49" s="94"/>
      <c r="BV49" s="94"/>
      <c r="BX49" s="81" t="s">
        <v>111</v>
      </c>
      <c r="BY49" s="86">
        <f t="shared" si="40"/>
        <v>0</v>
      </c>
      <c r="BZ49" s="25"/>
      <c r="CA49" s="86">
        <f t="shared" si="40"/>
        <v>0</v>
      </c>
      <c r="CB49" s="94"/>
      <c r="CC49" s="123" t="s">
        <v>111</v>
      </c>
      <c r="CD49" s="86">
        <f t="shared" si="41"/>
        <v>0</v>
      </c>
      <c r="CE49" s="29"/>
      <c r="CF49" s="29"/>
      <c r="CI49" s="14"/>
      <c r="CJ49" s="20"/>
      <c r="CK49" s="15">
        <v>34</v>
      </c>
      <c r="CL49" s="39" t="s">
        <v>202</v>
      </c>
      <c r="CM49" s="39" t="s">
        <v>30</v>
      </c>
      <c r="CN49" s="15">
        <v>1100</v>
      </c>
      <c r="CO49" s="15">
        <v>550</v>
      </c>
      <c r="CS49" s="15"/>
      <c r="CT49" s="15"/>
    </row>
    <row r="50" spans="2:98" ht="15.75" customHeight="1" x14ac:dyDescent="0.15">
      <c r="B50" s="184"/>
      <c r="M50" s="118"/>
      <c r="N50" s="204"/>
      <c r="O50" s="204"/>
      <c r="P50" s="168" t="s">
        <v>169</v>
      </c>
      <c r="Q50" s="667"/>
      <c r="R50" s="667"/>
      <c r="S50" s="667"/>
      <c r="T50" s="667"/>
      <c r="U50" s="667"/>
      <c r="V50" s="667"/>
      <c r="W50" s="667"/>
      <c r="X50" s="667"/>
      <c r="Y50" s="667"/>
      <c r="Z50" s="668"/>
      <c r="AB50" s="227">
        <v>1</v>
      </c>
      <c r="AC50" s="488" t="s">
        <v>177</v>
      </c>
      <c r="AD50" s="488"/>
      <c r="AE50" s="488"/>
      <c r="AF50" s="488" t="s">
        <v>30</v>
      </c>
      <c r="AG50" s="488"/>
      <c r="AH50" s="488">
        <v>900</v>
      </c>
      <c r="AI50" s="488"/>
      <c r="AJ50" s="488">
        <v>450</v>
      </c>
      <c r="AK50" s="489"/>
      <c r="AL50" s="22"/>
      <c r="AM50" s="227">
        <v>87</v>
      </c>
      <c r="AN50" s="488" t="s">
        <v>237</v>
      </c>
      <c r="AO50" s="488"/>
      <c r="AP50" s="488"/>
      <c r="AQ50" s="488" t="s">
        <v>30</v>
      </c>
      <c r="AR50" s="488"/>
      <c r="AS50" s="488">
        <v>1100</v>
      </c>
      <c r="AT50" s="488"/>
      <c r="AU50" s="488">
        <v>550</v>
      </c>
      <c r="AV50" s="489"/>
      <c r="AY50" s="127"/>
      <c r="BA50" s="28"/>
      <c r="BB50" s="28"/>
      <c r="BC50" s="20"/>
      <c r="BD50" s="20"/>
      <c r="BE50" s="20"/>
      <c r="BF50" s="124"/>
      <c r="BG50" s="126"/>
      <c r="BH50" s="126"/>
      <c r="BI50" s="126"/>
      <c r="BJ50" s="126"/>
      <c r="BK50" s="126"/>
      <c r="BL50" s="80"/>
      <c r="BM50" s="121"/>
      <c r="BN50" s="77" t="s">
        <v>112</v>
      </c>
      <c r="BO50" s="122">
        <f t="shared" si="38"/>
        <v>0</v>
      </c>
      <c r="BP50" s="223"/>
      <c r="BQ50" s="86">
        <f t="shared" si="39"/>
        <v>0</v>
      </c>
      <c r="BR50" s="25"/>
      <c r="BS50" s="25"/>
      <c r="BT50" s="119"/>
      <c r="BU50" s="94"/>
      <c r="BV50" s="94"/>
      <c r="BX50" s="81" t="s">
        <v>112</v>
      </c>
      <c r="BY50" s="86">
        <f t="shared" si="40"/>
        <v>0</v>
      </c>
      <c r="BZ50" s="25"/>
      <c r="CA50" s="86">
        <f t="shared" si="40"/>
        <v>0</v>
      </c>
      <c r="CB50" s="94"/>
      <c r="CC50" s="123" t="s">
        <v>112</v>
      </c>
      <c r="CD50" s="86">
        <f t="shared" si="41"/>
        <v>0</v>
      </c>
      <c r="CE50" s="29"/>
      <c r="CF50" s="29"/>
      <c r="CI50" s="14"/>
      <c r="CJ50" s="20"/>
      <c r="CK50" s="15">
        <v>35</v>
      </c>
      <c r="CL50" s="39" t="s">
        <v>203</v>
      </c>
      <c r="CM50" s="39" t="s">
        <v>30</v>
      </c>
      <c r="CN50" s="15">
        <v>400</v>
      </c>
      <c r="CO50" s="15">
        <v>200</v>
      </c>
      <c r="CS50" s="15"/>
      <c r="CT50" s="15"/>
    </row>
    <row r="51" spans="2:98" ht="15.75" customHeight="1" thickBot="1" x14ac:dyDescent="0.2">
      <c r="B51" s="184"/>
      <c r="N51" s="204"/>
      <c r="O51" s="204"/>
      <c r="P51" s="522"/>
      <c r="Q51" s="523"/>
      <c r="R51" s="523"/>
      <c r="S51" s="523"/>
      <c r="T51" s="523"/>
      <c r="U51" s="523"/>
      <c r="V51" s="523"/>
      <c r="W51" s="523"/>
      <c r="X51" s="523"/>
      <c r="Y51" s="523"/>
      <c r="Z51" s="524"/>
      <c r="AB51" s="228">
        <v>2</v>
      </c>
      <c r="AC51" s="484" t="s">
        <v>178</v>
      </c>
      <c r="AD51" s="484"/>
      <c r="AE51" s="484"/>
      <c r="AF51" s="484" t="s">
        <v>30</v>
      </c>
      <c r="AG51" s="484"/>
      <c r="AH51" s="484">
        <v>1300</v>
      </c>
      <c r="AI51" s="484"/>
      <c r="AJ51" s="484">
        <v>650</v>
      </c>
      <c r="AK51" s="485"/>
      <c r="AL51" s="22"/>
      <c r="AM51" s="228">
        <v>88</v>
      </c>
      <c r="AN51" s="484" t="s">
        <v>237</v>
      </c>
      <c r="AO51" s="484"/>
      <c r="AP51" s="484"/>
      <c r="AQ51" s="484" t="s">
        <v>267</v>
      </c>
      <c r="AR51" s="484"/>
      <c r="AS51" s="484">
        <v>2300</v>
      </c>
      <c r="AT51" s="484"/>
      <c r="AU51" s="484">
        <v>1150</v>
      </c>
      <c r="AV51" s="485"/>
      <c r="AY51" s="127"/>
      <c r="BA51" s="28"/>
      <c r="BB51" s="28"/>
      <c r="BC51" s="20"/>
      <c r="BD51" s="20"/>
      <c r="BE51" s="20"/>
      <c r="BF51" s="120"/>
      <c r="BG51" s="80"/>
      <c r="BH51" s="80"/>
      <c r="BI51" s="80"/>
      <c r="BJ51" s="80"/>
      <c r="BK51" s="80"/>
      <c r="BL51" s="80"/>
      <c r="BM51" s="129"/>
      <c r="BN51" s="96" t="s">
        <v>113</v>
      </c>
      <c r="BO51" s="106">
        <f t="shared" si="38"/>
        <v>0</v>
      </c>
      <c r="BP51" s="224"/>
      <c r="BQ51" s="104">
        <f t="shared" si="39"/>
        <v>0</v>
      </c>
      <c r="BR51" s="25"/>
      <c r="BS51" s="25"/>
      <c r="BT51" s="119"/>
      <c r="BU51" s="94"/>
      <c r="BV51" s="94"/>
      <c r="BX51" s="99" t="s">
        <v>113</v>
      </c>
      <c r="BY51" s="104">
        <f t="shared" si="40"/>
        <v>0</v>
      </c>
      <c r="BZ51" s="25"/>
      <c r="CA51" s="104">
        <f t="shared" si="40"/>
        <v>0</v>
      </c>
      <c r="CB51" s="94"/>
      <c r="CC51" s="130" t="s">
        <v>113</v>
      </c>
      <c r="CD51" s="104">
        <f t="shared" si="41"/>
        <v>0</v>
      </c>
      <c r="CE51" s="29"/>
      <c r="CF51" s="29"/>
      <c r="CI51" s="14"/>
      <c r="CJ51" s="20"/>
      <c r="CK51" s="15">
        <v>36</v>
      </c>
      <c r="CL51" s="39" t="s">
        <v>204</v>
      </c>
      <c r="CM51" s="39" t="s">
        <v>30</v>
      </c>
      <c r="CN51" s="15">
        <v>700</v>
      </c>
      <c r="CO51" s="15">
        <v>350</v>
      </c>
      <c r="CS51" s="15"/>
      <c r="CT51" s="15"/>
    </row>
    <row r="52" spans="2:98" ht="15.75" customHeight="1" x14ac:dyDescent="0.15">
      <c r="B52" s="184"/>
      <c r="C52" s="169" t="s">
        <v>144</v>
      </c>
      <c r="D52" s="209"/>
      <c r="E52" s="208"/>
      <c r="F52" s="208"/>
      <c r="G52" s="208"/>
      <c r="H52" s="208"/>
      <c r="I52" s="208"/>
      <c r="J52" s="208"/>
      <c r="K52" s="208"/>
      <c r="L52" s="208"/>
      <c r="N52" s="187"/>
      <c r="O52" s="187"/>
      <c r="P52" s="522"/>
      <c r="Q52" s="523"/>
      <c r="R52" s="523"/>
      <c r="S52" s="523"/>
      <c r="T52" s="523"/>
      <c r="U52" s="523"/>
      <c r="V52" s="523"/>
      <c r="W52" s="523"/>
      <c r="X52" s="523"/>
      <c r="Y52" s="523"/>
      <c r="Z52" s="524"/>
      <c r="AB52" s="228">
        <v>7</v>
      </c>
      <c r="AC52" s="484" t="s">
        <v>177</v>
      </c>
      <c r="AD52" s="484"/>
      <c r="AE52" s="484"/>
      <c r="AF52" s="484" t="s">
        <v>267</v>
      </c>
      <c r="AG52" s="484"/>
      <c r="AH52" s="484">
        <v>3300</v>
      </c>
      <c r="AI52" s="484"/>
      <c r="AJ52" s="484">
        <v>1650</v>
      </c>
      <c r="AK52" s="485"/>
      <c r="AL52" s="22"/>
      <c r="AM52" s="228">
        <v>89</v>
      </c>
      <c r="AN52" s="484" t="s">
        <v>238</v>
      </c>
      <c r="AO52" s="484"/>
      <c r="AP52" s="484"/>
      <c r="AQ52" s="484" t="s">
        <v>30</v>
      </c>
      <c r="AR52" s="484"/>
      <c r="AS52" s="484">
        <v>1000</v>
      </c>
      <c r="AT52" s="484"/>
      <c r="AU52" s="484">
        <v>500</v>
      </c>
      <c r="AV52" s="485"/>
      <c r="AY52" s="127"/>
      <c r="BC52" s="20"/>
      <c r="BD52" s="20"/>
      <c r="BE52" s="20"/>
      <c r="BF52" s="120"/>
      <c r="BG52" s="80"/>
      <c r="BH52" s="80"/>
      <c r="BI52" s="80"/>
      <c r="BJ52" s="80"/>
      <c r="BK52" s="80"/>
      <c r="BL52" s="80"/>
      <c r="BM52" s="25"/>
      <c r="BN52" s="119"/>
      <c r="BO52" s="25"/>
      <c r="BP52" s="25"/>
      <c r="BQ52" s="25"/>
      <c r="BR52" s="25"/>
      <c r="BS52" s="25"/>
      <c r="BT52" s="119"/>
      <c r="BU52" s="94"/>
      <c r="BV52" s="94"/>
      <c r="BZ52" s="25"/>
      <c r="CA52" s="25"/>
      <c r="CB52" s="94"/>
      <c r="CC52" s="119"/>
      <c r="CD52" s="94"/>
      <c r="CE52" s="29"/>
      <c r="CF52" s="29"/>
      <c r="CI52" s="14"/>
      <c r="CJ52" s="20"/>
      <c r="CK52" s="15">
        <v>37</v>
      </c>
      <c r="CL52" s="39" t="s">
        <v>205</v>
      </c>
      <c r="CM52" s="39" t="s">
        <v>30</v>
      </c>
      <c r="CN52" s="15">
        <v>200</v>
      </c>
      <c r="CO52" s="15">
        <v>100</v>
      </c>
      <c r="CS52" s="15"/>
      <c r="CT52" s="15"/>
    </row>
    <row r="53" spans="2:98" ht="15.75" customHeight="1" x14ac:dyDescent="0.15">
      <c r="B53" s="184"/>
      <c r="C53" s="646" t="s">
        <v>47</v>
      </c>
      <c r="D53" s="648" t="s">
        <v>48</v>
      </c>
      <c r="E53" s="648" t="s">
        <v>49</v>
      </c>
      <c r="F53" s="650" t="s">
        <v>76</v>
      </c>
      <c r="G53" s="648" t="s">
        <v>50</v>
      </c>
      <c r="H53" s="648" t="s">
        <v>51</v>
      </c>
      <c r="I53" s="648" t="s">
        <v>46</v>
      </c>
      <c r="J53" s="648" t="s">
        <v>52</v>
      </c>
      <c r="K53" s="648" t="s">
        <v>53</v>
      </c>
      <c r="L53" s="657" t="s">
        <v>54</v>
      </c>
      <c r="N53" s="187"/>
      <c r="O53" s="187"/>
      <c r="P53" s="522"/>
      <c r="Q53" s="523"/>
      <c r="R53" s="523"/>
      <c r="S53" s="523"/>
      <c r="T53" s="523"/>
      <c r="U53" s="523"/>
      <c r="V53" s="523"/>
      <c r="W53" s="523"/>
      <c r="X53" s="523"/>
      <c r="Y53" s="523"/>
      <c r="Z53" s="524"/>
      <c r="AB53" s="228">
        <v>8</v>
      </c>
      <c r="AC53" s="484" t="s">
        <v>178</v>
      </c>
      <c r="AD53" s="484"/>
      <c r="AE53" s="484"/>
      <c r="AF53" s="484" t="s">
        <v>267</v>
      </c>
      <c r="AG53" s="484"/>
      <c r="AH53" s="484">
        <v>3700</v>
      </c>
      <c r="AI53" s="484"/>
      <c r="AJ53" s="484">
        <v>1850</v>
      </c>
      <c r="AK53" s="485"/>
      <c r="AL53" s="22"/>
      <c r="AM53" s="228">
        <v>90</v>
      </c>
      <c r="AN53" s="484" t="s">
        <v>239</v>
      </c>
      <c r="AO53" s="484"/>
      <c r="AP53" s="484"/>
      <c r="AQ53" s="484" t="s">
        <v>30</v>
      </c>
      <c r="AR53" s="484"/>
      <c r="AS53" s="484">
        <v>1100</v>
      </c>
      <c r="AT53" s="484"/>
      <c r="AU53" s="484">
        <v>550</v>
      </c>
      <c r="AV53" s="485"/>
      <c r="AY53" s="127"/>
      <c r="BC53" s="20"/>
      <c r="BD53" s="20"/>
      <c r="BE53" s="20"/>
      <c r="BF53" s="120"/>
      <c r="BG53" s="80"/>
      <c r="BH53" s="80"/>
      <c r="BI53" s="80"/>
      <c r="BJ53" s="80"/>
      <c r="BK53" s="80"/>
      <c r="BL53" s="80"/>
      <c r="BM53" s="165" t="s">
        <v>163</v>
      </c>
      <c r="BN53" s="119"/>
      <c r="BO53" s="25"/>
      <c r="BP53" s="25"/>
      <c r="BQ53" s="25"/>
      <c r="BR53" s="25"/>
      <c r="BS53" s="645"/>
      <c r="BT53" s="119"/>
      <c r="BU53" s="94"/>
      <c r="BV53" s="94"/>
      <c r="BZ53" s="25"/>
      <c r="CA53" s="25"/>
      <c r="CB53" s="94"/>
      <c r="CC53" s="119"/>
      <c r="CD53" s="94"/>
      <c r="CE53" s="29"/>
      <c r="CF53" s="29"/>
      <c r="CI53" s="14"/>
      <c r="CJ53" s="20"/>
      <c r="CK53" s="15">
        <v>38</v>
      </c>
      <c r="CL53" s="39" t="s">
        <v>206</v>
      </c>
      <c r="CM53" s="39" t="s">
        <v>42</v>
      </c>
      <c r="CN53" s="15">
        <v>2400</v>
      </c>
      <c r="CO53" s="15">
        <v>1200</v>
      </c>
      <c r="CS53" s="15"/>
      <c r="CT53" s="15"/>
    </row>
    <row r="54" spans="2:98" ht="15.75" customHeight="1" thickBot="1" x14ac:dyDescent="0.2">
      <c r="B54" s="184"/>
      <c r="C54" s="647"/>
      <c r="D54" s="649"/>
      <c r="E54" s="649"/>
      <c r="F54" s="651"/>
      <c r="G54" s="649"/>
      <c r="H54" s="649"/>
      <c r="I54" s="649"/>
      <c r="J54" s="649"/>
      <c r="K54" s="649"/>
      <c r="L54" s="658"/>
      <c r="N54" s="187"/>
      <c r="O54" s="187"/>
      <c r="P54" s="522"/>
      <c r="Q54" s="523"/>
      <c r="R54" s="523"/>
      <c r="S54" s="523"/>
      <c r="T54" s="523"/>
      <c r="U54" s="523"/>
      <c r="V54" s="523"/>
      <c r="W54" s="523"/>
      <c r="X54" s="523"/>
      <c r="Y54" s="523"/>
      <c r="Z54" s="524"/>
      <c r="AB54" s="228">
        <v>9</v>
      </c>
      <c r="AC54" s="484" t="s">
        <v>180</v>
      </c>
      <c r="AD54" s="484"/>
      <c r="AE54" s="484"/>
      <c r="AF54" s="484" t="s">
        <v>267</v>
      </c>
      <c r="AG54" s="484"/>
      <c r="AH54" s="484">
        <v>400</v>
      </c>
      <c r="AI54" s="484"/>
      <c r="AJ54" s="484">
        <v>200</v>
      </c>
      <c r="AK54" s="485"/>
      <c r="AL54" s="22"/>
      <c r="AM54" s="228">
        <v>91</v>
      </c>
      <c r="AN54" s="484" t="s">
        <v>239</v>
      </c>
      <c r="AO54" s="484"/>
      <c r="AP54" s="484"/>
      <c r="AQ54" s="484" t="s">
        <v>267</v>
      </c>
      <c r="AR54" s="484"/>
      <c r="AS54" s="484">
        <v>2300</v>
      </c>
      <c r="AT54" s="484"/>
      <c r="AU54" s="484">
        <v>1150</v>
      </c>
      <c r="AV54" s="485"/>
      <c r="AY54" s="127"/>
      <c r="BC54" s="20"/>
      <c r="BD54" s="20"/>
      <c r="BE54" s="20"/>
      <c r="BF54" s="124"/>
      <c r="BG54" s="125"/>
      <c r="BH54" s="125"/>
      <c r="BI54" s="125"/>
      <c r="BJ54" s="125"/>
      <c r="BK54" s="125"/>
      <c r="BL54" s="80"/>
      <c r="BM54" s="25"/>
      <c r="BN54" s="119"/>
      <c r="BO54" s="25"/>
      <c r="BP54" s="25"/>
      <c r="BQ54" s="94"/>
      <c r="BR54" s="25"/>
      <c r="BS54" s="645"/>
      <c r="BT54" s="119"/>
      <c r="BU54" s="94"/>
      <c r="BV54" s="94"/>
      <c r="BZ54" s="25"/>
      <c r="CA54" s="25"/>
      <c r="CB54" s="94"/>
      <c r="CC54" s="119"/>
      <c r="CD54" s="94"/>
      <c r="CE54" s="29"/>
      <c r="CF54" s="29"/>
      <c r="CI54" s="14"/>
      <c r="CJ54" s="20"/>
      <c r="CK54" s="15">
        <v>40</v>
      </c>
      <c r="CL54" s="39" t="s">
        <v>207</v>
      </c>
      <c r="CM54" s="39" t="s">
        <v>30</v>
      </c>
      <c r="CN54" s="15">
        <v>400</v>
      </c>
      <c r="CO54" s="15">
        <v>200</v>
      </c>
      <c r="CS54" s="15"/>
      <c r="CT54" s="15"/>
    </row>
    <row r="55" spans="2:98" ht="15.75" customHeight="1" thickTop="1" x14ac:dyDescent="0.15">
      <c r="B55" s="184"/>
      <c r="C55" s="170" t="s">
        <v>47</v>
      </c>
      <c r="D55" s="171" t="s">
        <v>61</v>
      </c>
      <c r="E55" s="171" t="s">
        <v>67</v>
      </c>
      <c r="F55" s="171" t="s">
        <v>71</v>
      </c>
      <c r="G55" s="171" t="s">
        <v>77</v>
      </c>
      <c r="H55" s="171" t="s">
        <v>81</v>
      </c>
      <c r="I55" s="171" t="s">
        <v>85</v>
      </c>
      <c r="J55" s="171" t="s">
        <v>91</v>
      </c>
      <c r="K55" s="171" t="s">
        <v>96</v>
      </c>
      <c r="L55" s="218" t="s">
        <v>100</v>
      </c>
      <c r="N55" s="187"/>
      <c r="O55" s="187"/>
      <c r="P55" s="522"/>
      <c r="Q55" s="523"/>
      <c r="R55" s="523"/>
      <c r="S55" s="523"/>
      <c r="T55" s="523"/>
      <c r="U55" s="523"/>
      <c r="V55" s="523"/>
      <c r="W55" s="523"/>
      <c r="X55" s="523"/>
      <c r="Y55" s="523"/>
      <c r="Z55" s="524"/>
      <c r="AB55" s="228">
        <v>10</v>
      </c>
      <c r="AC55" s="484" t="s">
        <v>183</v>
      </c>
      <c r="AD55" s="484"/>
      <c r="AE55" s="484"/>
      <c r="AF55" s="484" t="s">
        <v>30</v>
      </c>
      <c r="AG55" s="484"/>
      <c r="AH55" s="484">
        <v>1600</v>
      </c>
      <c r="AI55" s="484"/>
      <c r="AJ55" s="484">
        <v>800</v>
      </c>
      <c r="AK55" s="485"/>
      <c r="AL55" s="22"/>
      <c r="AM55" s="228">
        <v>92</v>
      </c>
      <c r="AN55" s="484" t="s">
        <v>240</v>
      </c>
      <c r="AO55" s="484"/>
      <c r="AP55" s="484"/>
      <c r="AQ55" s="484" t="s">
        <v>30</v>
      </c>
      <c r="AR55" s="484"/>
      <c r="AS55" s="484">
        <v>1900</v>
      </c>
      <c r="AT55" s="484"/>
      <c r="AU55" s="484">
        <v>950</v>
      </c>
      <c r="AV55" s="485"/>
      <c r="AY55" s="127"/>
      <c r="BC55" s="20"/>
      <c r="BD55" s="20"/>
      <c r="BE55" s="20"/>
      <c r="BF55" s="124"/>
      <c r="BG55" s="126"/>
      <c r="BH55" s="126"/>
      <c r="BI55" s="126"/>
      <c r="BJ55" s="126"/>
      <c r="BK55" s="126"/>
      <c r="BL55" s="80"/>
      <c r="BM55" s="25"/>
      <c r="BN55" s="119"/>
      <c r="BO55" s="25"/>
      <c r="BP55" s="25"/>
      <c r="BQ55" s="94"/>
      <c r="BR55" s="25"/>
      <c r="BS55" s="25"/>
      <c r="BT55" s="119"/>
      <c r="BU55" s="94"/>
      <c r="BV55" s="94"/>
      <c r="BZ55" s="25"/>
      <c r="CA55" s="25"/>
      <c r="CB55" s="94"/>
      <c r="CC55" s="119"/>
      <c r="CD55" s="94"/>
      <c r="CE55" s="29"/>
      <c r="CF55" s="29"/>
      <c r="CI55" s="14"/>
      <c r="CJ55" s="20"/>
      <c r="CK55" s="15">
        <v>41</v>
      </c>
      <c r="CL55" s="39" t="s">
        <v>208</v>
      </c>
      <c r="CM55" s="39" t="s">
        <v>30</v>
      </c>
      <c r="CN55" s="15">
        <v>700</v>
      </c>
      <c r="CO55" s="15">
        <v>350</v>
      </c>
      <c r="CS55" s="15"/>
      <c r="CT55" s="15"/>
    </row>
    <row r="56" spans="2:98" ht="15.75" customHeight="1" thickBot="1" x14ac:dyDescent="0.2">
      <c r="B56" s="184"/>
      <c r="C56" s="172"/>
      <c r="D56" s="173" t="s">
        <v>62</v>
      </c>
      <c r="E56" s="173" t="s">
        <v>68</v>
      </c>
      <c r="F56" s="173" t="s">
        <v>72</v>
      </c>
      <c r="G56" s="173" t="s">
        <v>78</v>
      </c>
      <c r="H56" s="173" t="s">
        <v>82</v>
      </c>
      <c r="I56" s="173" t="s">
        <v>86</v>
      </c>
      <c r="J56" s="173" t="s">
        <v>92</v>
      </c>
      <c r="K56" s="173" t="s">
        <v>97</v>
      </c>
      <c r="L56" s="219" t="s">
        <v>101</v>
      </c>
      <c r="N56" s="204"/>
      <c r="O56" s="204"/>
      <c r="P56" s="522"/>
      <c r="Q56" s="523"/>
      <c r="R56" s="523"/>
      <c r="S56" s="523"/>
      <c r="T56" s="523"/>
      <c r="U56" s="523"/>
      <c r="V56" s="523"/>
      <c r="W56" s="523"/>
      <c r="X56" s="523"/>
      <c r="Y56" s="523"/>
      <c r="Z56" s="524"/>
      <c r="AB56" s="229">
        <v>27</v>
      </c>
      <c r="AC56" s="486" t="s">
        <v>195</v>
      </c>
      <c r="AD56" s="486"/>
      <c r="AE56" s="486"/>
      <c r="AF56" s="486" t="s">
        <v>30</v>
      </c>
      <c r="AG56" s="486"/>
      <c r="AH56" s="486">
        <v>200</v>
      </c>
      <c r="AI56" s="486"/>
      <c r="AJ56" s="486">
        <v>150</v>
      </c>
      <c r="AK56" s="487"/>
      <c r="AL56" s="22"/>
      <c r="AM56" s="228">
        <v>93</v>
      </c>
      <c r="AN56" s="484" t="s">
        <v>240</v>
      </c>
      <c r="AO56" s="484"/>
      <c r="AP56" s="484"/>
      <c r="AQ56" s="484" t="s">
        <v>267</v>
      </c>
      <c r="AR56" s="484"/>
      <c r="AS56" s="484">
        <v>3500</v>
      </c>
      <c r="AT56" s="484"/>
      <c r="AU56" s="484">
        <v>1750</v>
      </c>
      <c r="AV56" s="485"/>
      <c r="AY56" s="127"/>
      <c r="BC56" s="20"/>
      <c r="BD56" s="20"/>
      <c r="BE56" s="20"/>
      <c r="BF56" s="124"/>
      <c r="BG56" s="126"/>
      <c r="BH56" s="126"/>
      <c r="BI56" s="126"/>
      <c r="BJ56" s="126"/>
      <c r="BK56" s="126"/>
      <c r="BL56" s="80"/>
      <c r="BM56" s="25"/>
      <c r="BN56" s="119"/>
      <c r="BO56" s="25"/>
      <c r="BP56" s="25"/>
      <c r="BQ56" s="94"/>
      <c r="BR56" s="25"/>
      <c r="BS56" s="25"/>
      <c r="BT56" s="119"/>
      <c r="BU56" s="94"/>
      <c r="BV56" s="94"/>
      <c r="BZ56" s="25"/>
      <c r="CA56" s="25"/>
      <c r="CB56" s="94"/>
      <c r="CC56" s="119"/>
      <c r="CD56" s="94"/>
      <c r="CE56" s="29"/>
      <c r="CF56" s="29"/>
      <c r="CI56" s="14"/>
      <c r="CJ56" s="20"/>
      <c r="CK56" s="15">
        <v>42</v>
      </c>
      <c r="CL56" s="39" t="s">
        <v>209</v>
      </c>
      <c r="CM56" s="39" t="s">
        <v>30</v>
      </c>
      <c r="CN56" s="15">
        <v>1000</v>
      </c>
      <c r="CO56" s="15">
        <v>500</v>
      </c>
      <c r="CS56" s="15"/>
      <c r="CT56" s="15"/>
    </row>
    <row r="57" spans="2:98" ht="15.75" customHeight="1" x14ac:dyDescent="0.15">
      <c r="B57" s="184"/>
      <c r="C57" s="172"/>
      <c r="D57" s="173" t="s">
        <v>63</v>
      </c>
      <c r="E57" s="173" t="s">
        <v>69</v>
      </c>
      <c r="F57" s="173" t="s">
        <v>73</v>
      </c>
      <c r="G57" s="173" t="s">
        <v>79</v>
      </c>
      <c r="H57" s="173" t="s">
        <v>83</v>
      </c>
      <c r="I57" s="173" t="s">
        <v>87</v>
      </c>
      <c r="J57" s="173" t="s">
        <v>93</v>
      </c>
      <c r="K57" s="173" t="s">
        <v>98</v>
      </c>
      <c r="L57" s="219" t="s">
        <v>102</v>
      </c>
      <c r="N57" s="204"/>
      <c r="O57" s="204"/>
      <c r="P57" s="522"/>
      <c r="Q57" s="523"/>
      <c r="R57" s="523"/>
      <c r="S57" s="523"/>
      <c r="T57" s="523"/>
      <c r="U57" s="523"/>
      <c r="V57" s="523"/>
      <c r="W57" s="523"/>
      <c r="X57" s="523"/>
      <c r="Y57" s="523"/>
      <c r="Z57" s="524"/>
      <c r="AB57" s="20"/>
      <c r="AD57" s="22"/>
      <c r="AF57" s="20"/>
      <c r="AH57" s="22"/>
      <c r="AJ57" s="20"/>
      <c r="AL57" s="22"/>
      <c r="AM57" s="228">
        <v>94</v>
      </c>
      <c r="AN57" s="484" t="s">
        <v>241</v>
      </c>
      <c r="AO57" s="484"/>
      <c r="AP57" s="484"/>
      <c r="AQ57" s="484" t="s">
        <v>30</v>
      </c>
      <c r="AR57" s="484"/>
      <c r="AS57" s="484">
        <v>2500</v>
      </c>
      <c r="AT57" s="484"/>
      <c r="AU57" s="484">
        <v>1250</v>
      </c>
      <c r="AV57" s="485"/>
      <c r="AY57" s="127"/>
      <c r="BC57" s="20"/>
      <c r="BD57" s="20"/>
      <c r="BE57" s="20"/>
      <c r="BM57" s="25"/>
      <c r="BN57" s="119"/>
      <c r="BO57" s="25"/>
      <c r="BP57" s="25"/>
      <c r="BQ57" s="94"/>
      <c r="BR57" s="25"/>
      <c r="BS57" s="25"/>
      <c r="BT57" s="119"/>
      <c r="BU57" s="94"/>
      <c r="BV57" s="94"/>
      <c r="BZ57" s="25"/>
      <c r="CA57" s="25"/>
      <c r="CB57" s="94"/>
      <c r="CC57" s="119"/>
      <c r="CD57" s="94"/>
      <c r="CE57" s="29"/>
      <c r="CF57" s="29"/>
      <c r="CI57" s="14"/>
      <c r="CJ57" s="20"/>
      <c r="CK57" s="15">
        <v>43</v>
      </c>
      <c r="CL57" s="39" t="s">
        <v>210</v>
      </c>
      <c r="CM57" s="39" t="s">
        <v>30</v>
      </c>
      <c r="CN57" s="15">
        <v>400</v>
      </c>
      <c r="CO57" s="15">
        <v>200</v>
      </c>
      <c r="CS57" s="15"/>
      <c r="CT57" s="15"/>
    </row>
    <row r="58" spans="2:98" ht="15.75" customHeight="1" thickBot="1" x14ac:dyDescent="0.2">
      <c r="B58" s="184"/>
      <c r="C58" s="172"/>
      <c r="D58" s="173" t="s">
        <v>64</v>
      </c>
      <c r="E58" s="173" t="s">
        <v>70</v>
      </c>
      <c r="F58" s="173" t="s">
        <v>74</v>
      </c>
      <c r="G58" s="173" t="s">
        <v>80</v>
      </c>
      <c r="H58" s="173" t="s">
        <v>84</v>
      </c>
      <c r="I58" s="173" t="s">
        <v>88</v>
      </c>
      <c r="J58" s="173" t="s">
        <v>94</v>
      </c>
      <c r="K58" s="173" t="s">
        <v>99</v>
      </c>
      <c r="L58" s="219" t="s">
        <v>103</v>
      </c>
      <c r="N58" s="187"/>
      <c r="O58" s="187"/>
      <c r="P58" s="522"/>
      <c r="Q58" s="523"/>
      <c r="R58" s="523"/>
      <c r="S58" s="523"/>
      <c r="T58" s="523"/>
      <c r="U58" s="523"/>
      <c r="V58" s="523"/>
      <c r="W58" s="523"/>
      <c r="X58" s="523"/>
      <c r="Y58" s="523"/>
      <c r="Z58" s="524"/>
      <c r="AB58" s="20"/>
      <c r="AD58" s="22"/>
      <c r="AF58" s="20"/>
      <c r="AH58" s="22"/>
      <c r="AJ58" s="20"/>
      <c r="AL58" s="22"/>
      <c r="AM58" s="229">
        <v>95</v>
      </c>
      <c r="AN58" s="486" t="s">
        <v>241</v>
      </c>
      <c r="AO58" s="486"/>
      <c r="AP58" s="486"/>
      <c r="AQ58" s="486" t="s">
        <v>267</v>
      </c>
      <c r="AR58" s="486"/>
      <c r="AS58" s="486">
        <v>4000</v>
      </c>
      <c r="AT58" s="486"/>
      <c r="AU58" s="486">
        <v>2000</v>
      </c>
      <c r="AV58" s="487"/>
      <c r="BC58" s="20"/>
      <c r="BD58" s="20"/>
      <c r="BE58" s="20"/>
      <c r="BF58" s="120"/>
      <c r="BG58" s="80"/>
      <c r="BH58" s="80"/>
      <c r="BI58" s="80"/>
      <c r="BJ58" s="80"/>
      <c r="BK58" s="80"/>
      <c r="BR58" s="80"/>
      <c r="BS58" s="25"/>
      <c r="BU58" s="94"/>
      <c r="BV58" s="94"/>
      <c r="BW58" s="94"/>
      <c r="CB58" s="94"/>
      <c r="CE58" s="29"/>
      <c r="CF58" s="29"/>
      <c r="CI58" s="14"/>
      <c r="CJ58" s="20"/>
      <c r="CK58" s="15">
        <v>44</v>
      </c>
      <c r="CL58" s="39" t="s">
        <v>211</v>
      </c>
      <c r="CM58" s="39" t="s">
        <v>30</v>
      </c>
      <c r="CN58" s="15">
        <v>500</v>
      </c>
      <c r="CO58" s="15">
        <v>250</v>
      </c>
      <c r="CS58" s="15"/>
      <c r="CT58" s="15"/>
    </row>
    <row r="59" spans="2:98" ht="15.75" customHeight="1" x14ac:dyDescent="0.15">
      <c r="B59" s="184"/>
      <c r="C59" s="172"/>
      <c r="D59" s="173" t="s">
        <v>65</v>
      </c>
      <c r="E59" s="173"/>
      <c r="F59" s="173" t="s">
        <v>75</v>
      </c>
      <c r="G59" s="173"/>
      <c r="H59" s="173"/>
      <c r="I59" s="173" t="s">
        <v>89</v>
      </c>
      <c r="J59" s="173" t="s">
        <v>95</v>
      </c>
      <c r="K59" s="173"/>
      <c r="L59" s="219" t="s">
        <v>104</v>
      </c>
      <c r="N59" s="187"/>
      <c r="O59" s="187"/>
      <c r="P59" s="522"/>
      <c r="Q59" s="523"/>
      <c r="R59" s="523"/>
      <c r="S59" s="523"/>
      <c r="T59" s="523"/>
      <c r="U59" s="523"/>
      <c r="V59" s="523"/>
      <c r="W59" s="523"/>
      <c r="X59" s="523"/>
      <c r="Y59" s="523"/>
      <c r="Z59" s="524"/>
      <c r="BC59" s="20"/>
      <c r="BD59" s="20"/>
      <c r="BE59" s="20"/>
      <c r="BF59" s="120"/>
      <c r="BG59" s="80"/>
      <c r="BH59" s="80"/>
      <c r="BI59" s="80"/>
      <c r="BJ59" s="80"/>
      <c r="BK59" s="80"/>
      <c r="BR59" s="80"/>
      <c r="BS59" s="25"/>
      <c r="BU59" s="94"/>
      <c r="BV59" s="94"/>
      <c r="BW59" s="94"/>
      <c r="CB59" s="94"/>
      <c r="CE59" s="29"/>
      <c r="CF59" s="29"/>
      <c r="CI59" s="14"/>
      <c r="CJ59" s="20"/>
      <c r="CK59" s="6">
        <v>45</v>
      </c>
      <c r="CL59" s="6" t="s">
        <v>212</v>
      </c>
      <c r="CM59" s="6" t="s">
        <v>30</v>
      </c>
      <c r="CN59" s="6">
        <v>700</v>
      </c>
      <c r="CO59" s="6">
        <v>350</v>
      </c>
      <c r="CS59" s="15"/>
      <c r="CT59" s="15"/>
    </row>
    <row r="60" spans="2:98" ht="15.75" customHeight="1" x14ac:dyDescent="0.15">
      <c r="B60" s="184"/>
      <c r="C60" s="172"/>
      <c r="D60" s="173" t="s">
        <v>66</v>
      </c>
      <c r="E60" s="173"/>
      <c r="F60" s="173"/>
      <c r="G60" s="173"/>
      <c r="H60" s="173"/>
      <c r="I60" s="173" t="s">
        <v>90</v>
      </c>
      <c r="J60" s="173"/>
      <c r="K60" s="173"/>
      <c r="L60" s="219" t="s">
        <v>105</v>
      </c>
      <c r="N60" s="184"/>
      <c r="O60" s="184"/>
      <c r="P60" s="522"/>
      <c r="Q60" s="523"/>
      <c r="R60" s="523"/>
      <c r="S60" s="523"/>
      <c r="T60" s="523"/>
      <c r="U60" s="523"/>
      <c r="V60" s="523"/>
      <c r="W60" s="523"/>
      <c r="X60" s="523"/>
      <c r="Y60" s="523"/>
      <c r="Z60" s="524"/>
      <c r="BC60" s="20"/>
      <c r="BD60" s="20"/>
      <c r="BE60" s="20"/>
      <c r="BF60" s="124"/>
      <c r="BG60" s="125"/>
      <c r="BH60" s="125"/>
      <c r="BI60" s="125"/>
      <c r="BJ60" s="125"/>
      <c r="BK60" s="125"/>
      <c r="BR60" s="80"/>
      <c r="BS60" s="25"/>
      <c r="BU60" s="94"/>
      <c r="BV60" s="94"/>
      <c r="BW60" s="94"/>
      <c r="CB60" s="94"/>
      <c r="CE60" s="29"/>
      <c r="CF60" s="29"/>
      <c r="CI60" s="14"/>
      <c r="CJ60" s="20"/>
      <c r="CK60" s="6">
        <v>46</v>
      </c>
      <c r="CL60" s="6" t="s">
        <v>213</v>
      </c>
      <c r="CM60" s="6" t="s">
        <v>30</v>
      </c>
      <c r="CN60" s="6">
        <v>400</v>
      </c>
      <c r="CO60" s="6">
        <v>200</v>
      </c>
      <c r="CS60" s="15"/>
      <c r="CT60" s="15"/>
    </row>
    <row r="61" spans="2:98" ht="15.75" customHeight="1" x14ac:dyDescent="0.15">
      <c r="B61" s="184"/>
      <c r="C61" s="172"/>
      <c r="D61" s="173"/>
      <c r="E61" s="173"/>
      <c r="F61" s="173"/>
      <c r="G61" s="173"/>
      <c r="H61" s="173"/>
      <c r="I61" s="173"/>
      <c r="J61" s="173"/>
      <c r="K61" s="173"/>
      <c r="L61" s="219" t="s">
        <v>106</v>
      </c>
      <c r="N61" s="184"/>
      <c r="O61" s="184"/>
      <c r="P61" s="522"/>
      <c r="Q61" s="523"/>
      <c r="R61" s="523"/>
      <c r="S61" s="523"/>
      <c r="T61" s="523"/>
      <c r="U61" s="523"/>
      <c r="V61" s="523"/>
      <c r="W61" s="523"/>
      <c r="X61" s="523"/>
      <c r="Y61" s="523"/>
      <c r="Z61" s="524"/>
      <c r="BC61" s="20"/>
      <c r="BD61" s="20"/>
      <c r="BE61" s="20"/>
      <c r="BF61" s="124"/>
      <c r="BG61" s="126"/>
      <c r="BH61" s="126"/>
      <c r="BI61" s="126"/>
      <c r="BJ61" s="126"/>
      <c r="BK61" s="126"/>
      <c r="BR61" s="80"/>
      <c r="BS61" s="25"/>
      <c r="BU61" s="94"/>
      <c r="BV61" s="94"/>
      <c r="BW61" s="94"/>
      <c r="CB61" s="94"/>
      <c r="CE61" s="29"/>
      <c r="CF61" s="29"/>
      <c r="CI61" s="14"/>
      <c r="CJ61" s="20"/>
      <c r="CK61" s="6">
        <v>47</v>
      </c>
      <c r="CL61" s="6" t="s">
        <v>214</v>
      </c>
      <c r="CM61" s="6" t="s">
        <v>30</v>
      </c>
      <c r="CN61" s="6">
        <v>700</v>
      </c>
      <c r="CO61" s="6">
        <v>350</v>
      </c>
      <c r="CS61" s="15"/>
      <c r="CT61" s="15"/>
    </row>
    <row r="62" spans="2:98" ht="15.75" customHeight="1" x14ac:dyDescent="0.15">
      <c r="B62" s="184"/>
      <c r="C62" s="174"/>
      <c r="D62" s="175"/>
      <c r="E62" s="175"/>
      <c r="F62" s="175"/>
      <c r="G62" s="175"/>
      <c r="H62" s="175"/>
      <c r="I62" s="175"/>
      <c r="J62" s="175"/>
      <c r="K62" s="175"/>
      <c r="L62" s="220" t="s">
        <v>107</v>
      </c>
      <c r="N62" s="184"/>
      <c r="O62" s="184"/>
      <c r="P62" s="522"/>
      <c r="Q62" s="523"/>
      <c r="R62" s="523"/>
      <c r="S62" s="523"/>
      <c r="T62" s="523"/>
      <c r="U62" s="523"/>
      <c r="V62" s="523"/>
      <c r="W62" s="523"/>
      <c r="X62" s="523"/>
      <c r="Y62" s="523"/>
      <c r="Z62" s="524"/>
      <c r="BC62" s="20"/>
      <c r="BD62" s="20"/>
      <c r="BE62" s="20"/>
      <c r="BF62" s="124"/>
      <c r="BG62" s="126"/>
      <c r="BH62" s="126"/>
      <c r="BI62" s="126"/>
      <c r="BJ62" s="126"/>
      <c r="BK62" s="126"/>
      <c r="BR62" s="80"/>
      <c r="BS62" s="25"/>
      <c r="BU62" s="94"/>
      <c r="BV62" s="94"/>
      <c r="BW62" s="94"/>
      <c r="CB62" s="94"/>
      <c r="CE62" s="29"/>
      <c r="CF62" s="29"/>
      <c r="CI62" s="14"/>
      <c r="CJ62" s="20"/>
      <c r="CK62" s="6">
        <v>48</v>
      </c>
      <c r="CL62" s="6" t="s">
        <v>205</v>
      </c>
      <c r="CM62" s="6" t="s">
        <v>30</v>
      </c>
      <c r="CN62" s="6">
        <v>400</v>
      </c>
      <c r="CO62" s="6">
        <v>200</v>
      </c>
      <c r="CS62" s="15"/>
      <c r="CT62" s="15"/>
    </row>
    <row r="63" spans="2:98" ht="15.75" customHeight="1" thickBot="1" x14ac:dyDescent="0.2">
      <c r="B63" s="205"/>
      <c r="N63" s="184"/>
      <c r="O63" s="184"/>
      <c r="P63" s="807"/>
      <c r="Q63" s="808"/>
      <c r="R63" s="808"/>
      <c r="S63" s="808"/>
      <c r="T63" s="808"/>
      <c r="U63" s="808"/>
      <c r="V63" s="808"/>
      <c r="W63" s="808"/>
      <c r="X63" s="808"/>
      <c r="Y63" s="808"/>
      <c r="Z63" s="809"/>
      <c r="BA63" s="21"/>
      <c r="BB63" s="21"/>
      <c r="BC63" s="20"/>
      <c r="BD63" s="20"/>
      <c r="BE63" s="20"/>
      <c r="BF63" s="124"/>
      <c r="BG63" s="126"/>
      <c r="BH63" s="126"/>
      <c r="BI63" s="126"/>
      <c r="BJ63" s="126"/>
      <c r="BK63" s="126"/>
      <c r="BR63" s="80"/>
      <c r="BS63" s="25"/>
      <c r="BU63" s="94"/>
      <c r="BV63" s="94"/>
      <c r="BW63" s="94"/>
      <c r="CB63" s="94"/>
      <c r="CE63" s="29"/>
      <c r="CF63" s="29"/>
      <c r="CI63" s="14"/>
      <c r="CJ63" s="20"/>
      <c r="CK63" s="6">
        <v>49</v>
      </c>
      <c r="CL63" s="6" t="s">
        <v>215</v>
      </c>
      <c r="CM63" s="6" t="s">
        <v>30</v>
      </c>
      <c r="CN63" s="6">
        <v>200</v>
      </c>
      <c r="CO63" s="6">
        <v>100</v>
      </c>
      <c r="CS63" s="15"/>
      <c r="CT63" s="15"/>
    </row>
    <row r="64" spans="2:98" ht="15.75" customHeight="1" x14ac:dyDescent="0.15">
      <c r="B64" s="205"/>
      <c r="N64" s="184"/>
      <c r="O64" s="184"/>
      <c r="P64" s="206"/>
      <c r="Q64" s="206"/>
      <c r="R64" s="207"/>
      <c r="S64" s="208"/>
      <c r="T64" s="206"/>
      <c r="U64" s="206"/>
      <c r="V64" s="206"/>
      <c r="W64" s="208"/>
      <c r="X64" s="208"/>
      <c r="Y64" s="206"/>
      <c r="Z64" s="206"/>
      <c r="BA64" s="21"/>
      <c r="BB64" s="21"/>
      <c r="BC64" s="20"/>
      <c r="BD64" s="20"/>
      <c r="BE64" s="20"/>
      <c r="BF64" s="120"/>
      <c r="BG64" s="80"/>
      <c r="BH64" s="80"/>
      <c r="BI64" s="80"/>
      <c r="BJ64" s="80"/>
      <c r="BK64" s="80"/>
      <c r="BM64" s="80"/>
      <c r="BN64" s="80"/>
      <c r="BO64" s="80"/>
      <c r="BP64" s="80"/>
      <c r="BQ64" s="80"/>
      <c r="BR64" s="80"/>
      <c r="BS64" s="25"/>
      <c r="BT64" s="25"/>
      <c r="BU64" s="94"/>
      <c r="BV64" s="94"/>
      <c r="BW64" s="94"/>
      <c r="BX64" s="94"/>
      <c r="BY64" s="94"/>
      <c r="BZ64" s="25"/>
      <c r="CA64" s="25"/>
      <c r="CB64" s="94"/>
      <c r="CC64" s="25"/>
      <c r="CD64" s="94"/>
      <c r="CE64" s="29"/>
      <c r="CF64" s="29"/>
      <c r="CI64" s="14"/>
      <c r="CJ64" s="20"/>
      <c r="CK64" s="6">
        <v>50</v>
      </c>
      <c r="CL64" s="6" t="s">
        <v>216</v>
      </c>
      <c r="CM64" s="6" t="s">
        <v>30</v>
      </c>
      <c r="CN64" s="6">
        <v>500</v>
      </c>
      <c r="CO64" s="6">
        <v>250</v>
      </c>
      <c r="CS64" s="15"/>
      <c r="CT64" s="15"/>
    </row>
    <row r="65" spans="2:101" ht="15.75" customHeight="1" x14ac:dyDescent="0.15">
      <c r="B65" s="205"/>
      <c r="C65" s="184"/>
      <c r="D65" s="184"/>
      <c r="E65" s="184"/>
      <c r="F65" s="184"/>
      <c r="G65" s="184"/>
      <c r="H65" s="184"/>
      <c r="I65" s="184"/>
      <c r="J65" s="184"/>
      <c r="K65" s="184"/>
      <c r="L65" s="184"/>
      <c r="M65" s="184"/>
      <c r="N65" s="184"/>
      <c r="O65" s="184"/>
      <c r="P65" s="206"/>
      <c r="Q65" s="206"/>
      <c r="R65" s="207"/>
      <c r="S65" s="208"/>
      <c r="T65" s="206"/>
      <c r="U65" s="206"/>
      <c r="V65" s="206"/>
      <c r="W65" s="208"/>
      <c r="X65" s="208"/>
      <c r="Y65" s="206"/>
      <c r="Z65" s="206"/>
      <c r="AA65" s="206"/>
      <c r="AB65" s="206"/>
      <c r="AC65" s="208"/>
      <c r="AN65" s="209"/>
      <c r="AO65" s="209"/>
      <c r="AP65" s="209"/>
      <c r="AQ65" s="209"/>
      <c r="AR65" s="209"/>
      <c r="AS65" s="209"/>
      <c r="AT65" s="209"/>
      <c r="AU65" s="209"/>
      <c r="AV65" s="210"/>
      <c r="AW65" s="210"/>
      <c r="AX65" s="206"/>
      <c r="BA65" s="21"/>
      <c r="BB65" s="21"/>
      <c r="BC65" s="20"/>
      <c r="BD65" s="20"/>
      <c r="BE65" s="54"/>
      <c r="BF65" s="120"/>
      <c r="BG65" s="80"/>
      <c r="BH65" s="80"/>
      <c r="BI65" s="80"/>
      <c r="BJ65" s="80"/>
      <c r="BK65" s="80"/>
      <c r="BM65" s="80"/>
      <c r="BN65" s="80"/>
      <c r="BO65" s="80"/>
      <c r="BP65" s="80"/>
      <c r="BQ65" s="80"/>
      <c r="BR65" s="80"/>
      <c r="BS65" s="25"/>
      <c r="BT65" s="25"/>
      <c r="BU65" s="94"/>
      <c r="BV65" s="94"/>
      <c r="BW65" s="94"/>
      <c r="BX65" s="94"/>
      <c r="BY65" s="94"/>
      <c r="BZ65" s="25"/>
      <c r="CA65" s="25"/>
      <c r="CB65" s="94"/>
      <c r="CC65" s="25"/>
      <c r="CD65" s="94"/>
      <c r="CE65" s="29"/>
      <c r="CF65" s="29"/>
      <c r="CI65" s="14"/>
      <c r="CJ65" s="20"/>
      <c r="CK65" s="6">
        <v>51</v>
      </c>
      <c r="CL65" s="6" t="s">
        <v>217</v>
      </c>
      <c r="CM65" s="6" t="s">
        <v>30</v>
      </c>
      <c r="CN65" s="6">
        <v>400</v>
      </c>
      <c r="CO65" s="6">
        <v>200</v>
      </c>
      <c r="CS65" s="15"/>
      <c r="CT65" s="15"/>
    </row>
    <row r="66" spans="2:101" ht="15.75" customHeight="1" x14ac:dyDescent="0.15">
      <c r="B66" s="117"/>
      <c r="N66" s="22"/>
      <c r="O66" s="22"/>
      <c r="P66" s="22"/>
      <c r="Q66" s="22"/>
      <c r="R66" s="22"/>
      <c r="T66" s="22"/>
      <c r="U66" s="22"/>
      <c r="V66" s="22"/>
      <c r="Y66" s="22"/>
      <c r="Z66" s="22"/>
      <c r="AA66" s="22"/>
      <c r="BA66" s="115"/>
      <c r="BB66" s="115"/>
      <c r="BC66" s="20"/>
      <c r="BD66" s="20"/>
      <c r="BE66" s="54"/>
      <c r="BF66" s="124"/>
      <c r="BG66" s="125"/>
      <c r="BH66" s="125"/>
      <c r="BI66" s="125"/>
      <c r="BJ66" s="125"/>
      <c r="BK66" s="125"/>
      <c r="BM66" s="80"/>
      <c r="BN66" s="80"/>
      <c r="BO66" s="80"/>
      <c r="BP66" s="80"/>
      <c r="BQ66" s="80"/>
      <c r="BR66" s="80"/>
      <c r="BS66" s="25"/>
      <c r="BT66" s="25"/>
      <c r="BU66" s="94"/>
      <c r="BV66" s="94"/>
      <c r="BW66" s="94"/>
      <c r="BX66" s="94"/>
      <c r="BY66" s="94"/>
      <c r="BZ66" s="25"/>
      <c r="CA66" s="25"/>
      <c r="CB66" s="94"/>
      <c r="CC66" s="25"/>
      <c r="CD66" s="94"/>
      <c r="CE66" s="29"/>
      <c r="CF66" s="29"/>
      <c r="CI66" s="14"/>
      <c r="CJ66" s="20"/>
      <c r="CK66" s="15">
        <v>52</v>
      </c>
      <c r="CL66" s="15" t="s">
        <v>218</v>
      </c>
      <c r="CM66" s="15" t="s">
        <v>30</v>
      </c>
      <c r="CN66" s="15">
        <v>400</v>
      </c>
      <c r="CO66" s="15">
        <v>200</v>
      </c>
      <c r="CS66" s="15"/>
      <c r="CT66" s="15"/>
    </row>
    <row r="67" spans="2:101" ht="16.5" customHeight="1" x14ac:dyDescent="0.15">
      <c r="N67" s="22"/>
      <c r="O67" s="22"/>
      <c r="P67" s="22"/>
      <c r="Q67" s="22"/>
      <c r="R67" s="22"/>
      <c r="T67" s="22"/>
      <c r="U67" s="22"/>
      <c r="V67" s="22"/>
      <c r="Y67" s="22"/>
      <c r="Z67" s="22"/>
      <c r="BA67" s="115"/>
      <c r="BB67" s="115"/>
      <c r="BC67" s="20"/>
      <c r="BD67" s="20"/>
      <c r="BE67" s="54"/>
      <c r="BF67" s="124"/>
      <c r="BG67" s="126"/>
      <c r="BH67" s="126"/>
      <c r="BI67" s="126"/>
      <c r="BJ67" s="126"/>
      <c r="BK67" s="126"/>
      <c r="BL67" s="80"/>
      <c r="BM67" s="80"/>
      <c r="BN67" s="80"/>
      <c r="BO67" s="80"/>
      <c r="BP67" s="80"/>
      <c r="BQ67" s="80"/>
      <c r="BR67" s="80"/>
      <c r="BS67" s="25"/>
      <c r="BT67" s="25"/>
      <c r="BU67" s="94"/>
      <c r="BV67" s="94"/>
      <c r="BW67" s="94"/>
      <c r="BX67" s="94"/>
      <c r="BY67" s="94"/>
      <c r="BZ67" s="25"/>
      <c r="CA67" s="25"/>
      <c r="CB67" s="94"/>
      <c r="CC67" s="25"/>
      <c r="CD67" s="94"/>
      <c r="CE67" s="29"/>
      <c r="CF67" s="29"/>
      <c r="CI67" s="14"/>
      <c r="CJ67" s="20"/>
      <c r="CK67" s="15">
        <v>54</v>
      </c>
      <c r="CL67" s="15" t="s">
        <v>219</v>
      </c>
      <c r="CM67" s="15" t="s">
        <v>30</v>
      </c>
      <c r="CN67" s="15">
        <v>400</v>
      </c>
      <c r="CO67" s="15">
        <v>200</v>
      </c>
      <c r="CS67" s="15"/>
      <c r="CT67" s="15"/>
    </row>
    <row r="68" spans="2:101" ht="16.5" customHeight="1" x14ac:dyDescent="0.15">
      <c r="N68" s="22"/>
      <c r="O68" s="22"/>
      <c r="P68" s="22"/>
      <c r="Q68" s="22"/>
      <c r="R68" s="22"/>
      <c r="T68" s="22"/>
      <c r="U68" s="22"/>
      <c r="V68" s="22"/>
      <c r="Y68" s="22"/>
      <c r="Z68" s="22"/>
      <c r="BA68" s="115"/>
      <c r="BB68" s="115"/>
      <c r="BC68" s="20"/>
      <c r="BD68" s="20"/>
      <c r="BE68" s="54"/>
      <c r="CK68" s="15">
        <v>55</v>
      </c>
      <c r="CL68" s="15" t="s">
        <v>220</v>
      </c>
      <c r="CM68" s="15" t="s">
        <v>30</v>
      </c>
      <c r="CN68" s="15">
        <v>400</v>
      </c>
      <c r="CO68" s="15">
        <v>200</v>
      </c>
      <c r="CS68" s="7"/>
      <c r="CT68" s="7"/>
      <c r="CU68" s="131"/>
    </row>
    <row r="69" spans="2:101" ht="16.5" customHeight="1" x14ac:dyDescent="0.15">
      <c r="K69" s="28"/>
      <c r="L69" s="28"/>
      <c r="M69" s="28"/>
      <c r="N69" s="22"/>
      <c r="O69" s="22"/>
      <c r="P69" s="22"/>
      <c r="Q69" s="22"/>
      <c r="R69" s="22"/>
      <c r="T69" s="22"/>
      <c r="U69" s="22"/>
      <c r="V69" s="22"/>
      <c r="BA69" s="115"/>
      <c r="BB69" s="115"/>
      <c r="BC69" s="20"/>
      <c r="BD69" s="20"/>
      <c r="BE69" s="54"/>
      <c r="CK69" s="15">
        <v>56</v>
      </c>
      <c r="CL69" s="15" t="s">
        <v>221</v>
      </c>
      <c r="CM69" s="15" t="s">
        <v>30</v>
      </c>
      <c r="CN69" s="15">
        <v>100</v>
      </c>
      <c r="CO69" s="15">
        <v>50</v>
      </c>
      <c r="CS69" s="6"/>
      <c r="CT69" s="17"/>
      <c r="CU69" s="133"/>
    </row>
    <row r="70" spans="2:101" ht="16.5" customHeight="1" x14ac:dyDescent="0.15">
      <c r="N70" s="22"/>
      <c r="O70" s="22"/>
      <c r="P70" s="22"/>
      <c r="Q70" s="22"/>
      <c r="R70" s="22"/>
      <c r="BA70" s="115"/>
      <c r="BB70" s="6"/>
      <c r="CC70" s="18"/>
      <c r="CK70" s="15">
        <v>57</v>
      </c>
      <c r="CL70" s="15" t="s">
        <v>222</v>
      </c>
      <c r="CM70" s="15" t="s">
        <v>30</v>
      </c>
      <c r="CN70" s="15">
        <v>200</v>
      </c>
      <c r="CO70" s="15">
        <v>100</v>
      </c>
      <c r="CS70" s="134"/>
      <c r="CT70" s="17"/>
      <c r="CU70" s="135"/>
    </row>
    <row r="71" spans="2:101" ht="16.5" customHeight="1" x14ac:dyDescent="0.15">
      <c r="B71" s="28"/>
      <c r="Q71" s="22"/>
      <c r="R71" s="22"/>
      <c r="BA71" s="115"/>
      <c r="BB71" s="6"/>
      <c r="CC71" s="18"/>
      <c r="CK71" s="15">
        <v>59</v>
      </c>
      <c r="CL71" s="15" t="s">
        <v>223</v>
      </c>
      <c r="CM71" s="15" t="s">
        <v>30</v>
      </c>
      <c r="CN71" s="15">
        <v>300</v>
      </c>
      <c r="CO71" s="15">
        <v>200</v>
      </c>
      <c r="CS71" s="134"/>
      <c r="CT71" s="17"/>
      <c r="CU71" s="135"/>
    </row>
    <row r="72" spans="2:101" ht="16.5" customHeight="1" x14ac:dyDescent="0.15">
      <c r="Q72" s="28"/>
      <c r="R72" s="28"/>
      <c r="BA72" s="115"/>
      <c r="BB72" s="6"/>
      <c r="CC72" s="18"/>
      <c r="CK72" s="15">
        <v>60</v>
      </c>
      <c r="CL72" s="15" t="s">
        <v>224</v>
      </c>
      <c r="CM72" s="15" t="s">
        <v>30</v>
      </c>
      <c r="CN72" s="15">
        <v>800</v>
      </c>
      <c r="CO72" s="15">
        <v>400</v>
      </c>
      <c r="CT72" s="17"/>
      <c r="CU72" s="26"/>
      <c r="CW72" s="26"/>
    </row>
    <row r="73" spans="2:101" ht="16.5" customHeight="1" x14ac:dyDescent="0.15">
      <c r="BA73" s="115"/>
      <c r="BB73" s="20"/>
      <c r="CC73" s="22"/>
      <c r="CK73" s="15">
        <v>61</v>
      </c>
      <c r="CL73" s="15" t="s">
        <v>225</v>
      </c>
      <c r="CM73" s="15" t="s">
        <v>30</v>
      </c>
      <c r="CN73" s="15">
        <v>1200</v>
      </c>
      <c r="CO73" s="15">
        <v>600</v>
      </c>
      <c r="CS73" s="136"/>
      <c r="CT73" s="136"/>
      <c r="CU73" s="136"/>
      <c r="CW73" s="26"/>
    </row>
    <row r="74" spans="2:101" ht="16.5" customHeight="1" x14ac:dyDescent="0.15">
      <c r="B74" s="28"/>
      <c r="BA74" s="115"/>
      <c r="BB74" s="20"/>
      <c r="CC74" s="22"/>
      <c r="CK74" s="15">
        <v>71</v>
      </c>
      <c r="CL74" s="15" t="s">
        <v>226</v>
      </c>
      <c r="CM74" s="15" t="s">
        <v>30</v>
      </c>
      <c r="CN74" s="15">
        <v>200</v>
      </c>
      <c r="CO74" s="15">
        <v>100</v>
      </c>
      <c r="CS74" s="137"/>
      <c r="CT74" s="137"/>
      <c r="CU74" s="137"/>
      <c r="CW74" s="26"/>
    </row>
    <row r="75" spans="2:101" ht="16.5" customHeight="1" x14ac:dyDescent="0.15">
      <c r="B75" s="28"/>
      <c r="BA75" s="128"/>
      <c r="BB75" s="20"/>
      <c r="CC75" s="22"/>
      <c r="CK75" s="15">
        <v>72</v>
      </c>
      <c r="CL75" s="15" t="s">
        <v>227</v>
      </c>
      <c r="CM75" s="15" t="s">
        <v>30</v>
      </c>
      <c r="CN75" s="15">
        <v>100</v>
      </c>
      <c r="CO75" s="15">
        <v>50</v>
      </c>
      <c r="CS75" s="137"/>
      <c r="CT75" s="137"/>
      <c r="CU75" s="137"/>
    </row>
    <row r="76" spans="2:101" ht="16.5" customHeight="1" x14ac:dyDescent="0.15">
      <c r="B76" s="28"/>
      <c r="BA76" s="128"/>
      <c r="BB76" s="20"/>
      <c r="CC76" s="22"/>
      <c r="CK76" s="15">
        <v>75</v>
      </c>
      <c r="CL76" s="15" t="s">
        <v>228</v>
      </c>
      <c r="CM76" s="15" t="s">
        <v>30</v>
      </c>
      <c r="CN76" s="15">
        <v>100</v>
      </c>
      <c r="CO76" s="15">
        <v>50</v>
      </c>
      <c r="CT76" s="17"/>
      <c r="CU76" s="26"/>
    </row>
    <row r="77" spans="2:101" ht="16.5" customHeight="1" x14ac:dyDescent="0.15">
      <c r="B77" s="28"/>
      <c r="BA77" s="128"/>
      <c r="BB77" s="20"/>
      <c r="CC77" s="22"/>
      <c r="CK77" s="15">
        <v>76</v>
      </c>
      <c r="CL77" s="15" t="s">
        <v>229</v>
      </c>
      <c r="CM77" s="15" t="s">
        <v>30</v>
      </c>
      <c r="CN77" s="15">
        <v>100</v>
      </c>
      <c r="CO77" s="15">
        <v>50</v>
      </c>
      <c r="CT77" s="17"/>
      <c r="CU77" s="26"/>
    </row>
    <row r="78" spans="2:101" ht="16.5" customHeight="1" x14ac:dyDescent="0.15">
      <c r="B78" s="28"/>
      <c r="BA78" s="128"/>
      <c r="BB78" s="20"/>
      <c r="CC78" s="22"/>
      <c r="CK78" s="15">
        <v>79</v>
      </c>
      <c r="CL78" s="15" t="s">
        <v>230</v>
      </c>
      <c r="CM78" s="15" t="s">
        <v>30</v>
      </c>
      <c r="CN78" s="15">
        <v>100</v>
      </c>
      <c r="CO78" s="15">
        <v>50</v>
      </c>
    </row>
    <row r="79" spans="2:101" ht="16.5" customHeight="1" x14ac:dyDescent="0.15">
      <c r="BA79" s="128"/>
      <c r="BB79" s="20"/>
      <c r="CC79" s="22"/>
      <c r="CK79" s="15">
        <v>80</v>
      </c>
      <c r="CL79" s="15" t="s">
        <v>231</v>
      </c>
      <c r="CM79" s="15" t="s">
        <v>30</v>
      </c>
      <c r="CN79" s="15">
        <v>200</v>
      </c>
      <c r="CO79" s="15">
        <v>100</v>
      </c>
      <c r="CU79" s="26"/>
    </row>
    <row r="80" spans="2:101" ht="16.5" customHeight="1" x14ac:dyDescent="0.15">
      <c r="BA80" s="128"/>
      <c r="BB80" s="136"/>
      <c r="BC80" s="26"/>
      <c r="BD80" s="26"/>
      <c r="BE80" s="139"/>
      <c r="BF80" s="139"/>
      <c r="BG80" s="18"/>
      <c r="BH80" s="18"/>
      <c r="BI80" s="18"/>
      <c r="BJ80" s="18"/>
      <c r="BK80" s="139"/>
      <c r="BL80" s="139"/>
      <c r="BM80" s="139"/>
      <c r="BN80" s="139"/>
      <c r="BO80" s="139"/>
      <c r="BP80" s="139"/>
      <c r="BQ80" s="139"/>
      <c r="BR80" s="139"/>
      <c r="BS80" s="22"/>
      <c r="BT80" s="22"/>
      <c r="BU80" s="22"/>
      <c r="BV80" s="138"/>
      <c r="BW80" s="140"/>
      <c r="BX80" s="140"/>
      <c r="BY80" s="140"/>
      <c r="BZ80" s="139"/>
      <c r="CA80" s="139"/>
      <c r="CB80" s="140"/>
      <c r="CC80" s="139"/>
      <c r="CD80" s="22"/>
      <c r="CK80" s="15">
        <v>82</v>
      </c>
      <c r="CL80" s="15" t="s">
        <v>232</v>
      </c>
      <c r="CM80" s="15" t="s">
        <v>30</v>
      </c>
      <c r="CN80" s="15">
        <v>100</v>
      </c>
      <c r="CO80" s="15">
        <v>50</v>
      </c>
      <c r="CS80" s="28"/>
      <c r="CT80" s="28"/>
      <c r="CU80" s="28"/>
    </row>
    <row r="81" spans="1:101" ht="16.5" customHeight="1" x14ac:dyDescent="0.15">
      <c r="AZ81" s="26"/>
      <c r="BA81" s="128"/>
      <c r="BB81" s="128"/>
      <c r="BC81" s="20"/>
      <c r="BD81" s="27"/>
      <c r="BE81" s="27"/>
      <c r="BF81" s="27"/>
      <c r="BG81" s="24"/>
      <c r="BH81" s="24"/>
      <c r="BI81" s="24"/>
      <c r="BJ81" s="24"/>
      <c r="BK81" s="24"/>
      <c r="BL81" s="24"/>
      <c r="BM81" s="24"/>
      <c r="BN81" s="24"/>
      <c r="BO81" s="24"/>
      <c r="BP81" s="24"/>
      <c r="BQ81" s="24"/>
      <c r="BR81" s="24"/>
      <c r="BZ81" s="24"/>
      <c r="CA81" s="24"/>
      <c r="CC81" s="24"/>
      <c r="CD81" s="24"/>
      <c r="CK81" s="132">
        <v>83</v>
      </c>
      <c r="CL81" s="132" t="s">
        <v>233</v>
      </c>
      <c r="CM81" s="132" t="s">
        <v>30</v>
      </c>
      <c r="CN81" s="132">
        <v>200</v>
      </c>
      <c r="CO81" s="132">
        <v>100</v>
      </c>
      <c r="CS81" s="15"/>
      <c r="CT81" s="15"/>
      <c r="CU81" s="28"/>
    </row>
    <row r="82" spans="1:101" ht="16.5" customHeight="1" x14ac:dyDescent="0.15">
      <c r="AZ82" s="26"/>
      <c r="BA82" s="128"/>
      <c r="BB82" s="128"/>
      <c r="BC82" s="20"/>
      <c r="BD82" s="27"/>
      <c r="BE82" s="27"/>
      <c r="BF82" s="27"/>
      <c r="BG82" s="24"/>
      <c r="BH82" s="24"/>
      <c r="BI82" s="24"/>
      <c r="BJ82" s="24"/>
      <c r="BK82" s="24"/>
      <c r="BL82" s="24"/>
      <c r="BM82" s="24"/>
      <c r="BN82" s="24"/>
      <c r="BO82" s="24"/>
      <c r="BP82" s="24"/>
      <c r="BQ82" s="24"/>
      <c r="BR82" s="24"/>
      <c r="BZ82" s="24"/>
      <c r="CA82" s="24"/>
      <c r="CC82" s="24"/>
      <c r="CD82" s="24"/>
      <c r="CK82" s="140">
        <v>84</v>
      </c>
      <c r="CL82" s="140" t="s">
        <v>234</v>
      </c>
      <c r="CM82" s="140" t="s">
        <v>30</v>
      </c>
      <c r="CN82" s="140">
        <v>100</v>
      </c>
      <c r="CO82" s="140">
        <v>50</v>
      </c>
      <c r="CS82" s="15"/>
      <c r="CT82" s="15"/>
      <c r="CU82" s="28"/>
    </row>
    <row r="83" spans="1:101" ht="16.5" customHeight="1" x14ac:dyDescent="0.15">
      <c r="AZ83" s="26"/>
      <c r="BA83" s="128"/>
      <c r="BB83" s="128"/>
      <c r="BC83" s="20"/>
      <c r="BD83" s="27"/>
      <c r="BE83" s="27"/>
      <c r="BF83" s="27"/>
      <c r="BG83" s="24"/>
      <c r="BH83" s="24"/>
      <c r="BI83" s="24"/>
      <c r="BJ83" s="24"/>
      <c r="BK83" s="24"/>
      <c r="BL83" s="24"/>
      <c r="BM83" s="24"/>
      <c r="BN83" s="24"/>
      <c r="BO83" s="24"/>
      <c r="BP83" s="24"/>
      <c r="BQ83" s="24"/>
      <c r="BR83" s="24"/>
      <c r="BZ83" s="24"/>
      <c r="CA83" s="24"/>
      <c r="CC83" s="24"/>
      <c r="CD83" s="24"/>
      <c r="CG83" s="20"/>
      <c r="CH83" s="20"/>
      <c r="CJ83" s="28"/>
      <c r="CK83" s="142">
        <v>85</v>
      </c>
      <c r="CL83" s="142" t="s">
        <v>235</v>
      </c>
      <c r="CM83" s="225" t="s">
        <v>30</v>
      </c>
      <c r="CN83" s="225">
        <v>200</v>
      </c>
      <c r="CO83" s="225">
        <v>100</v>
      </c>
      <c r="CS83" s="15"/>
      <c r="CT83" s="15"/>
      <c r="CU83" s="28"/>
    </row>
    <row r="84" spans="1:101" ht="16.5" customHeight="1" x14ac:dyDescent="0.15">
      <c r="AU84" s="28"/>
      <c r="AV84" s="28"/>
      <c r="BA84" s="21"/>
      <c r="BB84" s="21"/>
      <c r="BC84" s="20"/>
      <c r="BD84" s="27"/>
      <c r="BE84" s="27"/>
      <c r="BF84" s="27"/>
      <c r="BG84" s="24"/>
      <c r="BH84" s="24"/>
      <c r="BI84" s="24"/>
      <c r="BJ84" s="24"/>
      <c r="BL84" s="80"/>
      <c r="BM84" s="80"/>
      <c r="BN84" s="80"/>
      <c r="BO84" s="80"/>
      <c r="BP84" s="80"/>
      <c r="BQ84" s="80"/>
      <c r="BR84" s="80"/>
      <c r="BS84" s="13"/>
      <c r="BT84" s="13"/>
      <c r="BU84" s="13"/>
      <c r="BV84" s="13"/>
      <c r="BW84" s="144"/>
      <c r="BX84" s="144"/>
      <c r="BY84" s="144"/>
      <c r="CB84" s="144"/>
      <c r="CE84" s="145"/>
      <c r="CF84" s="145"/>
      <c r="CI84" s="14"/>
      <c r="CJ84" s="28"/>
      <c r="CK84" s="142">
        <v>86</v>
      </c>
      <c r="CL84" s="142" t="s">
        <v>236</v>
      </c>
      <c r="CM84" s="142" t="s">
        <v>30</v>
      </c>
      <c r="CN84" s="142">
        <v>100</v>
      </c>
      <c r="CO84" s="142">
        <v>50</v>
      </c>
      <c r="CS84" s="15"/>
      <c r="CT84" s="15"/>
      <c r="CU84" s="28"/>
    </row>
    <row r="85" spans="1:101" s="28" customFormat="1" ht="16.5" customHeight="1" x14ac:dyDescent="0.15">
      <c r="A85" s="20"/>
      <c r="B85" s="20"/>
      <c r="C85" s="20"/>
      <c r="D85" s="20"/>
      <c r="E85" s="20"/>
      <c r="F85" s="20"/>
      <c r="G85" s="20"/>
      <c r="H85" s="20"/>
      <c r="I85" s="20"/>
      <c r="J85" s="20"/>
      <c r="K85" s="20"/>
      <c r="L85" s="20"/>
      <c r="M85" s="20"/>
      <c r="N85" s="20"/>
      <c r="O85" s="20"/>
      <c r="P85" s="20"/>
      <c r="Q85" s="20"/>
      <c r="R85" s="18"/>
      <c r="S85" s="22"/>
      <c r="T85" s="20"/>
      <c r="U85" s="20"/>
      <c r="V85" s="20"/>
      <c r="W85" s="22"/>
      <c r="X85" s="22"/>
      <c r="Y85" s="20"/>
      <c r="Z85" s="20"/>
      <c r="AA85" s="20"/>
      <c r="AB85" s="22"/>
      <c r="AC85" s="20"/>
      <c r="AD85" s="20"/>
      <c r="AE85" s="20"/>
      <c r="AF85" s="22"/>
      <c r="AG85" s="20"/>
      <c r="AH85" s="20"/>
      <c r="AI85" s="20"/>
      <c r="AM85" s="20"/>
      <c r="AN85" s="22"/>
      <c r="AO85" s="20"/>
      <c r="AP85" s="20"/>
      <c r="AQ85" s="20"/>
      <c r="AR85" s="20"/>
      <c r="AS85" s="20"/>
      <c r="AT85" s="20"/>
      <c r="AW85" s="20"/>
      <c r="AX85" s="20"/>
      <c r="AY85" s="20"/>
      <c r="AZ85" s="20"/>
      <c r="BC85" s="20"/>
      <c r="BD85" s="20"/>
      <c r="BE85" s="20"/>
      <c r="BF85" s="29"/>
      <c r="BG85" s="23"/>
      <c r="BH85" s="23"/>
      <c r="BI85" s="23"/>
      <c r="BJ85" s="23"/>
      <c r="BK85" s="23"/>
      <c r="BL85" s="80"/>
      <c r="BM85" s="80"/>
      <c r="BN85" s="80"/>
      <c r="BO85" s="80"/>
      <c r="BP85" s="25"/>
      <c r="BQ85" s="25"/>
      <c r="BR85" s="25"/>
      <c r="BS85" s="24"/>
      <c r="BT85" s="24"/>
      <c r="BU85" s="24"/>
      <c r="BV85" s="24"/>
      <c r="BW85" s="25"/>
      <c r="BX85" s="25"/>
      <c r="BY85" s="25"/>
      <c r="BZ85" s="23"/>
      <c r="CA85" s="23"/>
      <c r="CB85" s="25"/>
      <c r="CC85" s="25"/>
      <c r="CD85" s="23"/>
      <c r="CE85" s="145"/>
      <c r="CF85" s="145"/>
      <c r="CG85" s="14"/>
      <c r="CH85" s="14"/>
      <c r="CI85" s="14"/>
      <c r="CK85" s="142">
        <v>87</v>
      </c>
      <c r="CL85" s="142" t="s">
        <v>237</v>
      </c>
      <c r="CM85" s="226" t="s">
        <v>30</v>
      </c>
      <c r="CN85" s="226">
        <v>1100</v>
      </c>
      <c r="CO85" s="226">
        <v>550</v>
      </c>
      <c r="CP85" s="15"/>
      <c r="CQ85" s="15"/>
      <c r="CR85" s="15"/>
      <c r="CS85" s="15"/>
      <c r="CT85" s="15"/>
      <c r="CV85" s="20"/>
    </row>
    <row r="86" spans="1:101" s="28" customFormat="1" ht="16.5" customHeight="1" x14ac:dyDescent="0.15">
      <c r="A86" s="20"/>
      <c r="B86" s="20"/>
      <c r="C86" s="20"/>
      <c r="D86" s="20"/>
      <c r="E86" s="20"/>
      <c r="F86" s="20"/>
      <c r="G86" s="20"/>
      <c r="H86" s="20"/>
      <c r="I86" s="20"/>
      <c r="J86" s="20"/>
      <c r="K86" s="20"/>
      <c r="L86" s="20"/>
      <c r="M86" s="20"/>
      <c r="N86" s="20"/>
      <c r="O86" s="20"/>
      <c r="P86" s="20"/>
      <c r="Q86" s="20"/>
      <c r="R86" s="18"/>
      <c r="S86" s="22"/>
      <c r="T86" s="20"/>
      <c r="U86" s="20"/>
      <c r="V86" s="20"/>
      <c r="W86" s="22"/>
      <c r="X86" s="22"/>
      <c r="Y86" s="20"/>
      <c r="Z86" s="20"/>
      <c r="AA86" s="20"/>
      <c r="AB86" s="22"/>
      <c r="AC86" s="20"/>
      <c r="AD86" s="20"/>
      <c r="AE86" s="20"/>
      <c r="AF86" s="22"/>
      <c r="AG86" s="20"/>
      <c r="AH86" s="20"/>
      <c r="AI86" s="20"/>
      <c r="AM86" s="20"/>
      <c r="AN86" s="22"/>
      <c r="AO86" s="20"/>
      <c r="AP86" s="20"/>
      <c r="AQ86" s="20"/>
      <c r="AR86" s="20"/>
      <c r="AS86" s="20"/>
      <c r="AT86" s="20"/>
      <c r="AW86" s="20"/>
      <c r="AX86" s="20"/>
      <c r="AY86" s="20"/>
      <c r="AZ86" s="20"/>
      <c r="BC86" s="20"/>
      <c r="BD86" s="20"/>
      <c r="BE86" s="20"/>
      <c r="BF86" s="29"/>
      <c r="BG86" s="23"/>
      <c r="BH86" s="23"/>
      <c r="BI86" s="23"/>
      <c r="BJ86" s="23"/>
      <c r="BK86" s="23"/>
      <c r="BL86" s="80"/>
      <c r="BM86" s="80"/>
      <c r="BN86" s="80"/>
      <c r="BO86" s="80"/>
      <c r="BP86" s="25"/>
      <c r="BQ86" s="25"/>
      <c r="BR86" s="25"/>
      <c r="BS86" s="24"/>
      <c r="BT86" s="24"/>
      <c r="BU86" s="24"/>
      <c r="BV86" s="24"/>
      <c r="BW86" s="25"/>
      <c r="BX86" s="25"/>
      <c r="BY86" s="25"/>
      <c r="BZ86" s="23"/>
      <c r="CA86" s="23"/>
      <c r="CB86" s="25"/>
      <c r="CC86" s="25"/>
      <c r="CD86" s="23"/>
      <c r="CE86" s="145"/>
      <c r="CF86" s="29"/>
      <c r="CG86" s="14"/>
      <c r="CH86" s="14"/>
      <c r="CI86" s="14"/>
      <c r="CK86" s="142">
        <v>88</v>
      </c>
      <c r="CL86" s="142" t="s">
        <v>237</v>
      </c>
      <c r="CM86" s="225" t="s">
        <v>182</v>
      </c>
      <c r="CN86" s="225">
        <v>2300</v>
      </c>
      <c r="CO86" s="225">
        <v>1150</v>
      </c>
      <c r="CP86" s="15"/>
      <c r="CQ86" s="15"/>
      <c r="CR86" s="15"/>
      <c r="CS86" s="15"/>
      <c r="CT86" s="15"/>
      <c r="CV86" s="20"/>
    </row>
    <row r="87" spans="1:101" s="28" customFormat="1" ht="16.5" customHeight="1" x14ac:dyDescent="0.15">
      <c r="A87" s="20"/>
      <c r="B87" s="20"/>
      <c r="C87" s="20"/>
      <c r="D87" s="20"/>
      <c r="E87" s="20"/>
      <c r="F87" s="20"/>
      <c r="G87" s="20"/>
      <c r="H87" s="20"/>
      <c r="I87" s="20"/>
      <c r="J87" s="20"/>
      <c r="K87" s="20"/>
      <c r="L87" s="20"/>
      <c r="M87" s="20"/>
      <c r="N87" s="20"/>
      <c r="O87" s="20"/>
      <c r="P87" s="20"/>
      <c r="Q87" s="20"/>
      <c r="R87" s="18"/>
      <c r="S87" s="22"/>
      <c r="T87" s="20"/>
      <c r="U87" s="20"/>
      <c r="V87" s="20"/>
      <c r="W87" s="22"/>
      <c r="X87" s="22"/>
      <c r="Y87" s="20"/>
      <c r="Z87" s="20"/>
      <c r="AA87" s="20"/>
      <c r="AB87" s="22"/>
      <c r="AC87" s="20"/>
      <c r="AD87" s="20"/>
      <c r="AE87" s="20"/>
      <c r="AF87" s="22"/>
      <c r="AG87" s="20"/>
      <c r="AH87" s="20"/>
      <c r="AI87" s="20"/>
      <c r="AM87" s="20"/>
      <c r="AW87" s="20"/>
      <c r="AX87" s="20"/>
      <c r="AY87" s="20"/>
      <c r="AZ87" s="20"/>
      <c r="BC87" s="20"/>
      <c r="BD87" s="20"/>
      <c r="BE87" s="20"/>
      <c r="BF87" s="29"/>
      <c r="BG87" s="23"/>
      <c r="BH87" s="23"/>
      <c r="BI87" s="23"/>
      <c r="BJ87" s="23"/>
      <c r="BK87" s="23"/>
      <c r="BL87" s="80"/>
      <c r="BM87" s="80"/>
      <c r="BN87" s="80"/>
      <c r="BO87" s="80"/>
      <c r="BP87" s="80"/>
      <c r="BQ87" s="80"/>
      <c r="BR87" s="80"/>
      <c r="BS87" s="24"/>
      <c r="BT87" s="24"/>
      <c r="BU87" s="24"/>
      <c r="BV87" s="24"/>
      <c r="BW87" s="25"/>
      <c r="BX87" s="25"/>
      <c r="BY87" s="25"/>
      <c r="BZ87" s="23"/>
      <c r="CA87" s="23"/>
      <c r="CB87" s="25"/>
      <c r="CC87" s="25"/>
      <c r="CD87" s="23"/>
      <c r="CE87" s="145"/>
      <c r="CF87" s="145"/>
      <c r="CG87" s="14"/>
      <c r="CH87" s="14"/>
      <c r="CI87" s="14"/>
      <c r="CK87" s="142">
        <v>89</v>
      </c>
      <c r="CL87" s="142" t="s">
        <v>238</v>
      </c>
      <c r="CM87" s="140" t="s">
        <v>30</v>
      </c>
      <c r="CN87" s="140">
        <v>1000</v>
      </c>
      <c r="CO87" s="140">
        <v>500</v>
      </c>
      <c r="CP87" s="15"/>
      <c r="CQ87" s="15"/>
      <c r="CR87" s="15"/>
      <c r="CS87" s="15"/>
      <c r="CT87" s="15"/>
      <c r="CV87" s="20"/>
    </row>
    <row r="88" spans="1:101" s="28" customFormat="1" ht="16.5" customHeight="1" x14ac:dyDescent="0.15">
      <c r="A88" s="20"/>
      <c r="B88" s="20"/>
      <c r="C88" s="20"/>
      <c r="D88" s="20"/>
      <c r="E88" s="20"/>
      <c r="F88" s="20"/>
      <c r="G88" s="20"/>
      <c r="H88" s="20"/>
      <c r="AW88" s="20"/>
      <c r="AX88" s="20"/>
      <c r="AY88" s="20"/>
      <c r="AZ88" s="20"/>
      <c r="BC88" s="20"/>
      <c r="BD88" s="20"/>
      <c r="BE88" s="20"/>
      <c r="BF88" s="29"/>
      <c r="BG88" s="23"/>
      <c r="BH88" s="23"/>
      <c r="BI88" s="23"/>
      <c r="BJ88" s="23"/>
      <c r="BK88" s="23"/>
      <c r="BL88" s="80"/>
      <c r="BM88" s="80"/>
      <c r="BN88" s="80"/>
      <c r="BO88" s="80"/>
      <c r="BP88" s="80"/>
      <c r="BQ88" s="80"/>
      <c r="BR88" s="80"/>
      <c r="BS88" s="24"/>
      <c r="BT88" s="24"/>
      <c r="BU88" s="24"/>
      <c r="BV88" s="24"/>
      <c r="BW88" s="25"/>
      <c r="BX88" s="25"/>
      <c r="BY88" s="25"/>
      <c r="BZ88" s="23"/>
      <c r="CA88" s="23"/>
      <c r="CB88" s="25"/>
      <c r="CC88" s="25"/>
      <c r="CD88" s="23"/>
      <c r="CE88" s="145"/>
      <c r="CF88" s="145"/>
      <c r="CG88" s="14"/>
      <c r="CH88" s="14"/>
      <c r="CI88" s="14"/>
      <c r="CK88" s="142">
        <v>90</v>
      </c>
      <c r="CL88" s="142" t="s">
        <v>239</v>
      </c>
      <c r="CM88" s="140" t="s">
        <v>30</v>
      </c>
      <c r="CN88" s="140">
        <v>1100</v>
      </c>
      <c r="CO88" s="140">
        <v>550</v>
      </c>
      <c r="CP88" s="15"/>
      <c r="CQ88" s="15"/>
      <c r="CR88" s="15"/>
      <c r="CS88" s="15"/>
      <c r="CT88" s="15"/>
      <c r="CV88" s="20"/>
    </row>
    <row r="89" spans="1:101" s="28" customFormat="1" ht="16.5" customHeight="1" x14ac:dyDescent="0.15">
      <c r="A89" s="20"/>
      <c r="B89" s="20"/>
      <c r="C89" s="20"/>
      <c r="D89" s="20"/>
      <c r="E89" s="20"/>
      <c r="F89" s="20"/>
      <c r="G89" s="20"/>
      <c r="H89" s="20"/>
      <c r="AW89" s="20"/>
      <c r="AX89" s="20"/>
      <c r="AY89" s="20"/>
      <c r="AZ89" s="20"/>
      <c r="BF89" s="145"/>
      <c r="BG89" s="25"/>
      <c r="BH89" s="25"/>
      <c r="BI89" s="25"/>
      <c r="BJ89" s="25"/>
      <c r="BK89" s="25"/>
      <c r="BL89" s="25"/>
      <c r="BM89" s="125"/>
      <c r="BN89" s="80"/>
      <c r="BO89" s="80"/>
      <c r="BP89" s="80"/>
      <c r="BQ89" s="80"/>
      <c r="BR89" s="80"/>
      <c r="BS89" s="24"/>
      <c r="BT89" s="24"/>
      <c r="BU89" s="24"/>
      <c r="BV89" s="24"/>
      <c r="BW89" s="25"/>
      <c r="BX89" s="25"/>
      <c r="BY89" s="25"/>
      <c r="BZ89" s="23"/>
      <c r="CA89" s="23"/>
      <c r="CB89" s="25"/>
      <c r="CC89" s="25"/>
      <c r="CD89" s="23"/>
      <c r="CE89" s="145"/>
      <c r="CF89" s="145"/>
      <c r="CG89" s="14"/>
      <c r="CH89" s="14"/>
      <c r="CI89" s="14"/>
      <c r="CK89" s="142">
        <v>91</v>
      </c>
      <c r="CL89" s="142" t="s">
        <v>239</v>
      </c>
      <c r="CM89" s="140" t="s">
        <v>182</v>
      </c>
      <c r="CN89" s="140">
        <v>2300</v>
      </c>
      <c r="CO89" s="140">
        <v>1150</v>
      </c>
      <c r="CP89" s="15"/>
      <c r="CQ89" s="15"/>
      <c r="CR89" s="15"/>
      <c r="CV89" s="20"/>
    </row>
    <row r="90" spans="1:101" s="28" customFormat="1" ht="16.5" customHeight="1" x14ac:dyDescent="0.15">
      <c r="A90" s="20"/>
      <c r="B90" s="20"/>
      <c r="C90" s="20"/>
      <c r="D90" s="20"/>
      <c r="E90" s="20"/>
      <c r="F90" s="20"/>
      <c r="G90" s="20"/>
      <c r="H90" s="20"/>
      <c r="AW90" s="20"/>
      <c r="AX90" s="20"/>
      <c r="AY90" s="20"/>
      <c r="AZ90" s="20"/>
      <c r="BF90" s="145"/>
      <c r="BG90" s="25"/>
      <c r="BH90" s="25"/>
      <c r="BI90" s="25"/>
      <c r="BJ90" s="25"/>
      <c r="BK90" s="25"/>
      <c r="BL90" s="25"/>
      <c r="BM90" s="125"/>
      <c r="BN90" s="80"/>
      <c r="BO90" s="80"/>
      <c r="BP90" s="80"/>
      <c r="BQ90" s="80"/>
      <c r="BR90" s="80"/>
      <c r="BS90" s="24"/>
      <c r="BT90" s="24"/>
      <c r="BU90" s="24"/>
      <c r="BV90" s="24"/>
      <c r="BW90" s="25"/>
      <c r="BX90" s="25"/>
      <c r="BY90" s="25"/>
      <c r="BZ90" s="23"/>
      <c r="CA90" s="23"/>
      <c r="CB90" s="25"/>
      <c r="CC90" s="25"/>
      <c r="CD90" s="23"/>
      <c r="CE90" s="145"/>
      <c r="CF90" s="145"/>
      <c r="CG90" s="14"/>
      <c r="CH90" s="14"/>
      <c r="CI90" s="14"/>
      <c r="CK90" s="15">
        <v>92</v>
      </c>
      <c r="CL90" s="15" t="s">
        <v>240</v>
      </c>
      <c r="CM90" s="15" t="s">
        <v>30</v>
      </c>
      <c r="CN90" s="15">
        <v>1900</v>
      </c>
      <c r="CO90" s="15">
        <v>950</v>
      </c>
      <c r="CV90" s="20"/>
    </row>
    <row r="91" spans="1:101" s="28" customFormat="1" ht="16.5" customHeight="1" x14ac:dyDescent="0.15">
      <c r="A91" s="20"/>
      <c r="B91" s="20"/>
      <c r="C91" s="20"/>
      <c r="D91" s="20"/>
      <c r="E91" s="20"/>
      <c r="F91" s="20"/>
      <c r="G91" s="20"/>
      <c r="H91" s="20"/>
      <c r="AW91" s="20"/>
      <c r="AX91" s="20"/>
      <c r="AY91" s="20"/>
      <c r="BF91" s="145"/>
      <c r="BG91" s="25"/>
      <c r="BH91" s="25"/>
      <c r="BI91" s="25"/>
      <c r="BJ91" s="25"/>
      <c r="BK91" s="25"/>
      <c r="BL91" s="25"/>
      <c r="BM91" s="25"/>
      <c r="BN91" s="25"/>
      <c r="BO91" s="23"/>
      <c r="BP91" s="25"/>
      <c r="BQ91" s="25"/>
      <c r="BR91" s="25"/>
      <c r="BS91" s="25"/>
      <c r="BT91" s="25"/>
      <c r="BU91" s="25"/>
      <c r="BV91" s="25"/>
      <c r="BW91" s="25"/>
      <c r="BX91" s="25"/>
      <c r="BY91" s="25"/>
      <c r="BZ91" s="25"/>
      <c r="CA91" s="25"/>
      <c r="CB91" s="25"/>
      <c r="CC91" s="25"/>
      <c r="CD91" s="25"/>
      <c r="CE91" s="145"/>
      <c r="CF91" s="145"/>
      <c r="CG91" s="14"/>
      <c r="CH91" s="14"/>
      <c r="CI91" s="14"/>
      <c r="CK91" s="15">
        <v>93</v>
      </c>
      <c r="CL91" s="15" t="s">
        <v>240</v>
      </c>
      <c r="CM91" s="15" t="s">
        <v>182</v>
      </c>
      <c r="CN91" s="15">
        <v>3500</v>
      </c>
      <c r="CO91" s="15">
        <v>1750</v>
      </c>
      <c r="CP91" s="117"/>
      <c r="CQ91" s="117"/>
      <c r="CR91" s="117"/>
      <c r="CS91" s="117"/>
      <c r="CT91" s="117"/>
      <c r="CV91" s="20"/>
    </row>
    <row r="92" spans="1:101" s="28" customFormat="1" ht="16.5" customHeight="1" x14ac:dyDescent="0.15">
      <c r="A92" s="20"/>
      <c r="B92" s="20"/>
      <c r="C92" s="20"/>
      <c r="D92" s="20"/>
      <c r="E92" s="20"/>
      <c r="F92" s="20"/>
      <c r="G92" s="20"/>
      <c r="H92" s="20"/>
      <c r="AN92" s="22"/>
      <c r="AO92" s="20"/>
      <c r="AP92" s="20"/>
      <c r="AQ92" s="20"/>
      <c r="AR92" s="20"/>
      <c r="AS92" s="20"/>
      <c r="AT92" s="20"/>
      <c r="AU92" s="20"/>
      <c r="AV92" s="20"/>
      <c r="AW92" s="20"/>
      <c r="AX92" s="20"/>
      <c r="AY92" s="20"/>
      <c r="BF92" s="145"/>
      <c r="BG92" s="25"/>
      <c r="BH92" s="25"/>
      <c r="BI92" s="25"/>
      <c r="BJ92" s="25"/>
      <c r="BK92" s="25"/>
      <c r="BL92" s="25"/>
      <c r="BM92" s="25"/>
      <c r="BN92" s="25"/>
      <c r="BO92" s="23"/>
      <c r="BP92" s="25"/>
      <c r="BQ92" s="25"/>
      <c r="BR92" s="25"/>
      <c r="BS92" s="25"/>
      <c r="BT92" s="25"/>
      <c r="BU92" s="25"/>
      <c r="BV92" s="25"/>
      <c r="BW92" s="25"/>
      <c r="BX92" s="25"/>
      <c r="BY92" s="25"/>
      <c r="BZ92" s="25"/>
      <c r="CA92" s="25"/>
      <c r="CB92" s="25"/>
      <c r="CC92" s="25"/>
      <c r="CD92" s="25"/>
      <c r="CE92" s="14"/>
      <c r="CF92" s="14"/>
      <c r="CG92" s="14"/>
      <c r="CH92" s="14"/>
      <c r="CI92" s="15"/>
      <c r="CJ92" s="16"/>
      <c r="CK92" s="15">
        <v>94</v>
      </c>
      <c r="CL92" s="15" t="s">
        <v>241</v>
      </c>
      <c r="CM92" s="15" t="s">
        <v>30</v>
      </c>
      <c r="CN92" s="15">
        <v>2500</v>
      </c>
      <c r="CO92" s="15">
        <v>1250</v>
      </c>
      <c r="CP92" s="143"/>
      <c r="CQ92" s="143"/>
      <c r="CR92" s="141"/>
      <c r="CS92" s="141"/>
      <c r="CT92" s="141"/>
      <c r="CV92" s="20"/>
    </row>
    <row r="93" spans="1:101" ht="16.5" customHeight="1" x14ac:dyDescent="0.15">
      <c r="BA93" s="28"/>
      <c r="BB93" s="28"/>
      <c r="CE93" s="20"/>
      <c r="CF93" s="20"/>
      <c r="CG93" s="20"/>
      <c r="CH93" s="20"/>
      <c r="CI93" s="20"/>
      <c r="CJ93" s="28"/>
      <c r="CK93" s="15">
        <v>95</v>
      </c>
      <c r="CL93" s="15" t="s">
        <v>241</v>
      </c>
      <c r="CM93" s="15" t="s">
        <v>182</v>
      </c>
      <c r="CN93" s="15">
        <v>4000</v>
      </c>
      <c r="CO93" s="15">
        <v>2000</v>
      </c>
      <c r="CP93" s="141"/>
      <c r="CQ93" s="141"/>
      <c r="CR93" s="141"/>
      <c r="CS93" s="141"/>
      <c r="CT93" s="141"/>
      <c r="CU93" s="28"/>
    </row>
    <row r="94" spans="1:101" ht="16.5" customHeight="1" x14ac:dyDescent="0.15">
      <c r="BA94" s="28"/>
      <c r="BB94" s="28"/>
      <c r="BF94" s="28"/>
      <c r="BG94" s="117"/>
      <c r="BH94" s="117"/>
      <c r="BI94" s="117"/>
      <c r="BJ94" s="117"/>
      <c r="BK94" s="117"/>
      <c r="BL94" s="117"/>
      <c r="BM94" s="117"/>
      <c r="BN94" s="117"/>
      <c r="BO94" s="117"/>
      <c r="BP94" s="117"/>
      <c r="BQ94" s="117"/>
      <c r="BR94" s="117"/>
      <c r="BS94" s="117"/>
      <c r="BT94" s="117"/>
      <c r="BU94" s="117"/>
      <c r="BV94" s="117"/>
      <c r="BW94" s="117"/>
      <c r="BX94" s="117"/>
      <c r="BY94" s="117"/>
      <c r="BZ94" s="117"/>
      <c r="CA94" s="117"/>
      <c r="CB94" s="117"/>
      <c r="CC94" s="117"/>
      <c r="CD94" s="117"/>
      <c r="CE94" s="147"/>
      <c r="CF94" s="147"/>
      <c r="CG94" s="147"/>
      <c r="CH94" s="117"/>
      <c r="CI94" s="117"/>
      <c r="CJ94" s="117"/>
      <c r="CK94" s="15">
        <v>97</v>
      </c>
      <c r="CL94" s="15" t="s">
        <v>242</v>
      </c>
      <c r="CM94" s="15" t="s">
        <v>30</v>
      </c>
      <c r="CN94" s="15">
        <v>100</v>
      </c>
      <c r="CO94" s="15">
        <v>50</v>
      </c>
      <c r="CP94" s="146"/>
      <c r="CQ94" s="146"/>
      <c r="CR94" s="141"/>
      <c r="CS94" s="141"/>
      <c r="CT94" s="141"/>
      <c r="CU94" s="28"/>
      <c r="CV94" s="28"/>
      <c r="CW94" s="28"/>
    </row>
    <row r="95" spans="1:101" ht="16.5" customHeight="1" x14ac:dyDescent="0.15">
      <c r="BA95" s="28"/>
      <c r="BB95" s="28"/>
      <c r="BF95" s="117"/>
      <c r="BG95" s="117"/>
      <c r="BH95" s="117"/>
      <c r="BI95" s="117"/>
      <c r="BJ95" s="117"/>
      <c r="BK95" s="117"/>
      <c r="BL95" s="117"/>
      <c r="BM95" s="117"/>
      <c r="BN95" s="117"/>
      <c r="BO95" s="117"/>
      <c r="BP95" s="117"/>
      <c r="BQ95" s="117"/>
      <c r="BR95" s="117"/>
      <c r="BS95" s="147"/>
      <c r="BT95" s="147"/>
      <c r="BU95" s="147"/>
      <c r="BV95" s="147"/>
      <c r="BW95" s="147"/>
      <c r="BX95" s="147"/>
      <c r="BY95" s="147"/>
      <c r="BZ95" s="117"/>
      <c r="CA95" s="117"/>
      <c r="CB95" s="147"/>
      <c r="CC95" s="117"/>
      <c r="CD95" s="147"/>
      <c r="CE95" s="143"/>
      <c r="CF95" s="143"/>
      <c r="CG95" s="143"/>
      <c r="CH95" s="141"/>
      <c r="CI95" s="141"/>
      <c r="CJ95" s="141"/>
      <c r="CK95" s="15">
        <v>98</v>
      </c>
      <c r="CL95" s="15" t="s">
        <v>243</v>
      </c>
      <c r="CM95" s="15" t="s">
        <v>30</v>
      </c>
      <c r="CN95" s="15">
        <v>100</v>
      </c>
      <c r="CO95" s="15">
        <v>50</v>
      </c>
      <c r="CP95" s="143"/>
      <c r="CQ95" s="143"/>
      <c r="CR95" s="141"/>
      <c r="CS95" s="141"/>
      <c r="CT95" s="141"/>
      <c r="CU95" s="117"/>
      <c r="CV95" s="117"/>
      <c r="CW95" s="117"/>
    </row>
    <row r="96" spans="1:101" ht="16.5" customHeight="1" x14ac:dyDescent="0.15">
      <c r="BA96" s="28"/>
      <c r="BB96" s="28"/>
      <c r="BF96" s="141"/>
      <c r="BG96" s="141"/>
      <c r="BH96" s="141"/>
      <c r="BI96" s="141"/>
      <c r="BJ96" s="141"/>
      <c r="BK96" s="141"/>
      <c r="BL96" s="141"/>
      <c r="BM96" s="141"/>
      <c r="BN96" s="141"/>
      <c r="BO96" s="141"/>
      <c r="BP96" s="141"/>
      <c r="BQ96" s="141"/>
      <c r="BR96" s="141"/>
      <c r="BS96" s="143"/>
      <c r="BT96" s="143"/>
      <c r="BU96" s="143"/>
      <c r="BV96" s="143"/>
      <c r="BW96" s="143"/>
      <c r="BX96" s="143"/>
      <c r="BY96" s="143"/>
      <c r="BZ96" s="141"/>
      <c r="CA96" s="141"/>
      <c r="CB96" s="143"/>
      <c r="CC96" s="141"/>
      <c r="CD96" s="143"/>
      <c r="CE96" s="143"/>
      <c r="CF96" s="143"/>
      <c r="CG96" s="143"/>
      <c r="CH96" s="141"/>
      <c r="CI96" s="141"/>
      <c r="CJ96" s="141"/>
      <c r="CK96" s="15">
        <v>99</v>
      </c>
      <c r="CL96" s="15" t="s">
        <v>244</v>
      </c>
      <c r="CM96" s="15" t="s">
        <v>30</v>
      </c>
      <c r="CN96" s="15">
        <v>200</v>
      </c>
      <c r="CO96" s="15">
        <v>150</v>
      </c>
      <c r="CP96" s="117"/>
      <c r="CQ96" s="117"/>
      <c r="CR96" s="117"/>
      <c r="CS96" s="117"/>
      <c r="CT96" s="117"/>
      <c r="CU96" s="141"/>
      <c r="CV96" s="141"/>
      <c r="CW96" s="141"/>
    </row>
    <row r="97" spans="2:101" ht="16.5" customHeight="1" x14ac:dyDescent="0.15">
      <c r="BA97" s="28"/>
      <c r="BB97" s="28"/>
      <c r="BF97" s="141"/>
      <c r="BG97" s="141"/>
      <c r="BH97" s="141"/>
      <c r="BI97" s="141"/>
      <c r="BJ97" s="141"/>
      <c r="BK97" s="141"/>
      <c r="BL97" s="141"/>
      <c r="BM97" s="141"/>
      <c r="BN97" s="141"/>
      <c r="BO97" s="141"/>
      <c r="BP97" s="141"/>
      <c r="BQ97" s="141"/>
      <c r="BR97" s="141"/>
      <c r="BS97" s="143"/>
      <c r="BT97" s="143"/>
      <c r="BU97" s="143"/>
      <c r="BV97" s="143"/>
      <c r="BW97" s="143"/>
      <c r="BX97" s="143"/>
      <c r="BY97" s="143"/>
      <c r="BZ97" s="141"/>
      <c r="CA97" s="141"/>
      <c r="CB97" s="143"/>
      <c r="CC97" s="141"/>
      <c r="CD97" s="143"/>
      <c r="CE97" s="143"/>
      <c r="CF97" s="143"/>
      <c r="CG97" s="143"/>
      <c r="CH97" s="141"/>
      <c r="CI97" s="141"/>
      <c r="CJ97" s="141"/>
      <c r="CK97" s="15">
        <v>100</v>
      </c>
      <c r="CL97" s="15" t="s">
        <v>245</v>
      </c>
      <c r="CM97" s="15" t="s">
        <v>30</v>
      </c>
      <c r="CN97" s="15">
        <v>400</v>
      </c>
      <c r="CO97" s="15">
        <v>200</v>
      </c>
      <c r="CP97" s="117"/>
      <c r="CQ97" s="117"/>
      <c r="CR97" s="117"/>
      <c r="CS97" s="117"/>
      <c r="CT97" s="117"/>
      <c r="CU97" s="141"/>
      <c r="CV97" s="141"/>
      <c r="CW97" s="141"/>
    </row>
    <row r="98" spans="2:101" ht="16.5" customHeight="1" x14ac:dyDescent="0.15">
      <c r="BA98" s="28"/>
      <c r="BB98" s="28"/>
      <c r="BF98" s="141"/>
      <c r="BG98" s="141"/>
      <c r="BH98" s="141"/>
      <c r="BI98" s="141"/>
      <c r="BJ98" s="141"/>
      <c r="BK98" s="141"/>
      <c r="BL98" s="141"/>
      <c r="BM98" s="141"/>
      <c r="BN98" s="141"/>
      <c r="BO98" s="141"/>
      <c r="BP98" s="141"/>
      <c r="BQ98" s="141"/>
      <c r="BR98" s="141"/>
      <c r="BS98" s="143"/>
      <c r="BT98" s="143"/>
      <c r="BU98" s="143"/>
      <c r="BV98" s="143"/>
      <c r="BW98" s="143"/>
      <c r="BX98" s="143"/>
      <c r="BY98" s="143"/>
      <c r="BZ98" s="141"/>
      <c r="CA98" s="141"/>
      <c r="CB98" s="143"/>
      <c r="CC98" s="141"/>
      <c r="CD98" s="143"/>
      <c r="CE98" s="143"/>
      <c r="CF98" s="143"/>
      <c r="CG98" s="143"/>
      <c r="CH98" s="141"/>
      <c r="CI98" s="141"/>
      <c r="CJ98" s="141"/>
      <c r="CK98" s="15">
        <v>101</v>
      </c>
      <c r="CL98" s="15" t="s">
        <v>246</v>
      </c>
      <c r="CM98" s="15" t="s">
        <v>30</v>
      </c>
      <c r="CN98" s="15">
        <v>400</v>
      </c>
      <c r="CO98" s="15">
        <v>200</v>
      </c>
      <c r="CP98" s="117"/>
      <c r="CQ98" s="117"/>
      <c r="CR98" s="117"/>
      <c r="CS98" s="117"/>
      <c r="CT98" s="117"/>
      <c r="CU98" s="141"/>
      <c r="CV98" s="141"/>
      <c r="CW98" s="141"/>
    </row>
    <row r="99" spans="2:101" ht="16.5" customHeight="1" x14ac:dyDescent="0.15">
      <c r="BA99" s="28"/>
      <c r="BB99" s="28"/>
      <c r="BF99" s="141"/>
      <c r="BG99" s="141"/>
      <c r="BH99" s="141"/>
      <c r="BI99" s="141"/>
      <c r="BJ99" s="141"/>
      <c r="BK99" s="141"/>
      <c r="BL99" s="141"/>
      <c r="BM99" s="141"/>
      <c r="BN99" s="141"/>
      <c r="BO99" s="141"/>
      <c r="BP99" s="141"/>
      <c r="BQ99" s="141"/>
      <c r="BR99" s="141"/>
      <c r="BS99" s="143"/>
      <c r="BT99" s="143"/>
      <c r="BU99" s="143"/>
      <c r="BV99" s="143"/>
      <c r="BW99" s="143"/>
      <c r="BX99" s="143"/>
      <c r="BY99" s="143"/>
      <c r="BZ99" s="141"/>
      <c r="CA99" s="141"/>
      <c r="CB99" s="143"/>
      <c r="CC99" s="141"/>
      <c r="CD99" s="143"/>
      <c r="CE99" s="143"/>
      <c r="CF99" s="143"/>
      <c r="CG99" s="143"/>
      <c r="CH99" s="141"/>
      <c r="CI99" s="141"/>
      <c r="CJ99" s="141"/>
      <c r="CK99" s="15">
        <v>102</v>
      </c>
      <c r="CL99" s="15" t="s">
        <v>247</v>
      </c>
      <c r="CM99" s="15" t="s">
        <v>30</v>
      </c>
      <c r="CN99" s="15">
        <v>400</v>
      </c>
      <c r="CO99" s="15">
        <v>200</v>
      </c>
      <c r="CS99" s="28"/>
      <c r="CT99" s="28"/>
      <c r="CU99" s="141"/>
      <c r="CV99" s="141"/>
      <c r="CW99" s="141"/>
    </row>
    <row r="100" spans="2:101" ht="16.5" customHeight="1" x14ac:dyDescent="0.15">
      <c r="BA100" s="28"/>
      <c r="BB100" s="28"/>
      <c r="BF100" s="141"/>
      <c r="BG100" s="141"/>
      <c r="BH100" s="141"/>
      <c r="BI100" s="141"/>
      <c r="BJ100" s="141"/>
      <c r="BK100" s="141"/>
      <c r="BL100" s="141"/>
      <c r="BM100" s="141"/>
      <c r="BN100" s="141"/>
      <c r="BO100" s="141"/>
      <c r="BP100" s="141"/>
      <c r="BQ100" s="141"/>
      <c r="BR100" s="141"/>
      <c r="BS100" s="143"/>
      <c r="BT100" s="143"/>
      <c r="BU100" s="143"/>
      <c r="BV100" s="143"/>
      <c r="BW100" s="143"/>
      <c r="BX100" s="143"/>
      <c r="BY100" s="143"/>
      <c r="BZ100" s="141"/>
      <c r="CA100" s="141"/>
      <c r="CB100" s="143"/>
      <c r="CC100" s="141"/>
      <c r="CD100" s="143"/>
      <c r="CE100" s="143"/>
      <c r="CF100" s="143"/>
      <c r="CG100" s="143"/>
      <c r="CH100" s="141"/>
      <c r="CI100" s="141"/>
      <c r="CJ100" s="141"/>
      <c r="CK100" s="15">
        <v>103</v>
      </c>
      <c r="CL100" s="15" t="s">
        <v>248</v>
      </c>
      <c r="CM100" s="15" t="s">
        <v>30</v>
      </c>
      <c r="CN100" s="15">
        <v>100</v>
      </c>
      <c r="CO100" s="15">
        <v>50</v>
      </c>
      <c r="CS100" s="28"/>
      <c r="CT100" s="28"/>
      <c r="CU100" s="117"/>
      <c r="CV100" s="117"/>
      <c r="CW100" s="117"/>
    </row>
    <row r="101" spans="2:101" ht="16.5" customHeight="1" x14ac:dyDescent="0.15">
      <c r="E101" s="14"/>
      <c r="F101" s="14"/>
      <c r="G101" s="14"/>
      <c r="H101" s="14"/>
      <c r="I101" s="14"/>
      <c r="J101" s="14"/>
      <c r="K101" s="14"/>
      <c r="L101" s="14"/>
      <c r="M101" s="14"/>
      <c r="N101" s="14"/>
      <c r="O101" s="14"/>
      <c r="P101" s="14"/>
      <c r="Q101" s="14"/>
      <c r="BA101" s="28"/>
      <c r="BB101" s="28"/>
      <c r="BF101" s="141"/>
      <c r="BG101" s="141"/>
      <c r="BH101" s="141"/>
      <c r="BI101" s="141"/>
      <c r="BJ101" s="141"/>
      <c r="BK101" s="141"/>
      <c r="BL101" s="141"/>
      <c r="BM101" s="141"/>
      <c r="BN101" s="141"/>
      <c r="BO101" s="141"/>
      <c r="BP101" s="141"/>
      <c r="BQ101" s="141"/>
      <c r="BR101" s="141"/>
      <c r="BS101" s="143"/>
      <c r="BT101" s="143"/>
      <c r="BU101" s="143"/>
      <c r="BV101" s="143"/>
      <c r="BW101" s="143"/>
      <c r="BX101" s="143"/>
      <c r="BY101" s="143"/>
      <c r="BZ101" s="141"/>
      <c r="CA101" s="141"/>
      <c r="CB101" s="143"/>
      <c r="CC101" s="141"/>
      <c r="CD101" s="143"/>
      <c r="CE101" s="143"/>
      <c r="CF101" s="143"/>
      <c r="CG101" s="143"/>
      <c r="CH101" s="141"/>
      <c r="CI101" s="141"/>
      <c r="CJ101" s="141"/>
      <c r="CK101" s="15">
        <v>104</v>
      </c>
      <c r="CL101" s="15" t="s">
        <v>249</v>
      </c>
      <c r="CM101" s="15" t="s">
        <v>30</v>
      </c>
      <c r="CN101" s="15">
        <v>100</v>
      </c>
      <c r="CO101" s="15">
        <v>50</v>
      </c>
      <c r="CS101" s="28"/>
      <c r="CT101" s="28"/>
      <c r="CU101" s="117"/>
      <c r="CV101" s="117"/>
      <c r="CW101" s="117"/>
    </row>
    <row r="102" spans="2:101" ht="16.5" customHeight="1" x14ac:dyDescent="0.15">
      <c r="E102" s="14"/>
      <c r="F102" s="14"/>
      <c r="G102" s="14"/>
      <c r="H102" s="14"/>
      <c r="I102" s="14"/>
      <c r="J102" s="14"/>
      <c r="K102" s="14"/>
      <c r="L102" s="14"/>
      <c r="M102" s="14"/>
      <c r="N102" s="14"/>
      <c r="O102" s="14"/>
      <c r="P102" s="14"/>
      <c r="Q102" s="14"/>
      <c r="AU102" s="14"/>
      <c r="AV102" s="14"/>
      <c r="BA102" s="28"/>
      <c r="BB102" s="28"/>
      <c r="BF102" s="117"/>
      <c r="BG102" s="117"/>
      <c r="BH102" s="117"/>
      <c r="BI102" s="117"/>
      <c r="BJ102" s="141"/>
      <c r="BK102" s="141"/>
      <c r="BL102" s="141"/>
      <c r="BM102" s="141"/>
      <c r="BN102" s="141"/>
      <c r="BO102" s="141"/>
      <c r="BP102" s="141"/>
      <c r="BQ102" s="141"/>
      <c r="BR102" s="141"/>
      <c r="BS102" s="143"/>
      <c r="BT102" s="143"/>
      <c r="BU102" s="143"/>
      <c r="BV102" s="143"/>
      <c r="BW102" s="143"/>
      <c r="BX102" s="143"/>
      <c r="BY102" s="143"/>
      <c r="BZ102" s="141"/>
      <c r="CA102" s="141"/>
      <c r="CB102" s="143"/>
      <c r="CC102" s="141"/>
      <c r="CD102" s="143"/>
      <c r="CK102" s="15">
        <v>105</v>
      </c>
      <c r="CL102" s="15" t="s">
        <v>250</v>
      </c>
      <c r="CM102" s="15" t="s">
        <v>30</v>
      </c>
      <c r="CN102" s="15">
        <v>100</v>
      </c>
      <c r="CO102" s="15">
        <v>50</v>
      </c>
      <c r="CS102" s="28"/>
      <c r="CT102" s="28"/>
      <c r="CU102" s="117"/>
      <c r="CV102" s="117"/>
      <c r="CW102" s="117"/>
    </row>
    <row r="103" spans="2:101" s="14" customFormat="1" ht="16.5" customHeight="1" x14ac:dyDescent="0.15">
      <c r="B103" s="20"/>
      <c r="R103" s="18"/>
      <c r="S103" s="22"/>
      <c r="T103" s="20"/>
      <c r="U103" s="20"/>
      <c r="V103" s="20"/>
      <c r="W103" s="22"/>
      <c r="X103" s="22"/>
      <c r="Y103" s="20"/>
      <c r="Z103" s="20"/>
      <c r="AA103" s="20"/>
      <c r="AB103" s="22"/>
      <c r="AC103" s="20"/>
      <c r="AD103" s="20"/>
      <c r="AE103" s="20"/>
      <c r="AF103" s="22"/>
      <c r="AG103" s="20"/>
      <c r="AH103" s="20"/>
      <c r="AI103" s="20"/>
      <c r="AM103" s="20"/>
      <c r="AN103" s="22"/>
      <c r="AO103" s="20"/>
      <c r="AP103" s="20"/>
      <c r="AQ103" s="20"/>
      <c r="AR103" s="20"/>
      <c r="AS103" s="20"/>
      <c r="AT103" s="20"/>
      <c r="AW103" s="20"/>
      <c r="AX103" s="20"/>
      <c r="AY103" s="20"/>
      <c r="AZ103" s="20"/>
      <c r="BA103" s="28"/>
      <c r="BB103" s="28"/>
      <c r="BD103" s="29"/>
      <c r="BE103" s="29"/>
      <c r="BF103" s="145"/>
      <c r="BG103" s="25"/>
      <c r="BH103" s="25"/>
      <c r="BI103" s="25"/>
      <c r="BJ103" s="25"/>
      <c r="BK103" s="25"/>
      <c r="BL103" s="25"/>
      <c r="BM103" s="25"/>
      <c r="BN103" s="25"/>
      <c r="BO103" s="25"/>
      <c r="BP103" s="25"/>
      <c r="BQ103" s="25"/>
      <c r="BR103" s="25"/>
      <c r="BS103" s="25"/>
      <c r="BT103" s="25"/>
      <c r="BU103" s="25"/>
      <c r="BV103" s="25"/>
      <c r="BW103" s="25"/>
      <c r="BX103" s="25"/>
      <c r="BY103" s="25"/>
      <c r="BZ103" s="25"/>
      <c r="CA103" s="25"/>
      <c r="CB103" s="25"/>
      <c r="CC103" s="25"/>
      <c r="CD103" s="25"/>
      <c r="CI103" s="15"/>
      <c r="CJ103" s="16"/>
      <c r="CK103" s="15">
        <v>106</v>
      </c>
      <c r="CL103" s="15" t="s">
        <v>251</v>
      </c>
      <c r="CM103" s="15" t="s">
        <v>30</v>
      </c>
      <c r="CN103" s="15">
        <v>400</v>
      </c>
      <c r="CO103" s="15">
        <v>200</v>
      </c>
      <c r="CP103" s="15"/>
      <c r="CQ103" s="15"/>
      <c r="CR103" s="15"/>
      <c r="CS103" s="28"/>
      <c r="CT103" s="28"/>
      <c r="CU103" s="28"/>
      <c r="CV103" s="28"/>
      <c r="CW103" s="28"/>
    </row>
    <row r="104" spans="2:101" s="14" customFormat="1" ht="16.5" customHeight="1" x14ac:dyDescent="0.15">
      <c r="B104" s="20"/>
      <c r="R104" s="18"/>
      <c r="S104" s="22"/>
      <c r="T104" s="20"/>
      <c r="U104" s="20"/>
      <c r="V104" s="20"/>
      <c r="W104" s="22"/>
      <c r="X104" s="22"/>
      <c r="Y104" s="20"/>
      <c r="Z104" s="20"/>
      <c r="AA104" s="20"/>
      <c r="AB104" s="22"/>
      <c r="AC104" s="20"/>
      <c r="AD104" s="20"/>
      <c r="AE104" s="20"/>
      <c r="AF104" s="22"/>
      <c r="AG104" s="20"/>
      <c r="AH104" s="20"/>
      <c r="AI104" s="20"/>
      <c r="AM104" s="20"/>
      <c r="AN104" s="22"/>
      <c r="AO104" s="20"/>
      <c r="AP104" s="20"/>
      <c r="AQ104" s="20"/>
      <c r="AR104" s="20"/>
      <c r="AS104" s="20"/>
      <c r="AT104" s="20"/>
      <c r="AW104" s="20"/>
      <c r="AX104" s="20"/>
      <c r="AY104" s="20"/>
      <c r="AZ104" s="20"/>
      <c r="BA104" s="28"/>
      <c r="BB104" s="28"/>
      <c r="BD104" s="29"/>
      <c r="BE104" s="29"/>
      <c r="BF104" s="29"/>
      <c r="BG104" s="23"/>
      <c r="BH104" s="23"/>
      <c r="BI104" s="23"/>
      <c r="BJ104" s="23"/>
      <c r="BK104" s="23"/>
      <c r="BL104" s="23"/>
      <c r="BM104" s="23"/>
      <c r="BN104" s="23"/>
      <c r="BO104" s="23"/>
      <c r="BP104" s="23"/>
      <c r="BQ104" s="23"/>
      <c r="BR104" s="23"/>
      <c r="BS104" s="24"/>
      <c r="BT104" s="24"/>
      <c r="BU104" s="24"/>
      <c r="BV104" s="24"/>
      <c r="BW104" s="25"/>
      <c r="BX104" s="25"/>
      <c r="BY104" s="25"/>
      <c r="BZ104" s="23"/>
      <c r="CA104" s="23"/>
      <c r="CB104" s="25"/>
      <c r="CC104" s="23"/>
      <c r="CD104" s="23"/>
      <c r="CI104" s="15"/>
      <c r="CJ104" s="16"/>
      <c r="CK104" s="15">
        <v>107</v>
      </c>
      <c r="CL104" s="15" t="s">
        <v>252</v>
      </c>
      <c r="CM104" s="15" t="s">
        <v>30</v>
      </c>
      <c r="CN104" s="15">
        <v>400</v>
      </c>
      <c r="CO104" s="15">
        <v>200</v>
      </c>
      <c r="CP104" s="15"/>
      <c r="CQ104" s="15"/>
      <c r="CR104" s="15"/>
      <c r="CS104" s="20"/>
      <c r="CT104" s="20"/>
      <c r="CU104" s="20"/>
      <c r="CV104" s="20"/>
      <c r="CW104" s="20"/>
    </row>
    <row r="105" spans="2:101" s="14" customFormat="1" ht="16.5" customHeight="1" x14ac:dyDescent="0.15">
      <c r="B105" s="20"/>
      <c r="R105" s="18"/>
      <c r="S105" s="22"/>
      <c r="T105" s="20"/>
      <c r="U105" s="20"/>
      <c r="V105" s="20"/>
      <c r="W105" s="22"/>
      <c r="X105" s="22"/>
      <c r="Y105" s="20"/>
      <c r="Z105" s="20"/>
      <c r="AA105" s="20"/>
      <c r="AB105" s="22"/>
      <c r="AC105" s="20"/>
      <c r="AD105" s="20"/>
      <c r="AE105" s="20"/>
      <c r="AF105" s="22"/>
      <c r="AG105" s="20"/>
      <c r="AH105" s="20"/>
      <c r="AI105" s="20"/>
      <c r="AM105" s="20"/>
      <c r="AN105" s="22"/>
      <c r="AO105" s="20"/>
      <c r="AP105" s="20"/>
      <c r="AQ105" s="20"/>
      <c r="AR105" s="20"/>
      <c r="AS105" s="20"/>
      <c r="AT105" s="20"/>
      <c r="AW105" s="20"/>
      <c r="AX105" s="20"/>
      <c r="AY105" s="20"/>
      <c r="AZ105" s="20"/>
      <c r="BA105" s="28"/>
      <c r="BB105" s="28"/>
      <c r="BD105" s="29"/>
      <c r="BE105" s="29"/>
      <c r="BF105" s="29"/>
      <c r="BG105" s="23"/>
      <c r="BH105" s="23"/>
      <c r="BI105" s="23"/>
      <c r="BJ105" s="23"/>
      <c r="BK105" s="23"/>
      <c r="BL105" s="23"/>
      <c r="BM105" s="23"/>
      <c r="BN105" s="23"/>
      <c r="BO105" s="23"/>
      <c r="BP105" s="23"/>
      <c r="BQ105" s="23"/>
      <c r="BR105" s="23"/>
      <c r="BS105" s="24"/>
      <c r="BT105" s="24"/>
      <c r="BU105" s="24"/>
      <c r="BV105" s="24"/>
      <c r="BW105" s="25"/>
      <c r="BX105" s="25"/>
      <c r="BY105" s="25"/>
      <c r="BZ105" s="23"/>
      <c r="CA105" s="23"/>
      <c r="CB105" s="25"/>
      <c r="CC105" s="23"/>
      <c r="CD105" s="23"/>
      <c r="CI105" s="15"/>
      <c r="CJ105" s="16"/>
      <c r="CK105" s="15">
        <v>108</v>
      </c>
      <c r="CL105" s="15" t="s">
        <v>253</v>
      </c>
      <c r="CM105" s="15" t="s">
        <v>30</v>
      </c>
      <c r="CN105" s="15">
        <v>300</v>
      </c>
      <c r="CO105" s="15">
        <v>150</v>
      </c>
      <c r="CP105" s="15"/>
      <c r="CQ105" s="15"/>
      <c r="CR105" s="15"/>
      <c r="CS105" s="20"/>
      <c r="CT105" s="20"/>
      <c r="CU105" s="20"/>
      <c r="CV105" s="20"/>
      <c r="CW105" s="20"/>
    </row>
    <row r="106" spans="2:101" s="14" customFormat="1" ht="16.5" customHeight="1" x14ac:dyDescent="0.15">
      <c r="R106" s="18"/>
      <c r="S106" s="22"/>
      <c r="T106" s="20"/>
      <c r="U106" s="20"/>
      <c r="V106" s="20"/>
      <c r="W106" s="22"/>
      <c r="X106" s="22"/>
      <c r="Y106" s="20"/>
      <c r="Z106" s="20"/>
      <c r="AA106" s="20"/>
      <c r="AB106" s="22"/>
      <c r="AC106" s="20"/>
      <c r="AD106" s="20"/>
      <c r="AE106" s="20"/>
      <c r="AF106" s="22"/>
      <c r="AG106" s="20"/>
      <c r="AH106" s="20"/>
      <c r="AI106" s="20"/>
      <c r="AM106" s="20"/>
      <c r="AN106" s="22"/>
      <c r="AO106" s="20"/>
      <c r="AP106" s="20"/>
      <c r="AQ106" s="20"/>
      <c r="AR106" s="20"/>
      <c r="AS106" s="20"/>
      <c r="AT106" s="20"/>
      <c r="AW106" s="20"/>
      <c r="AX106" s="20"/>
      <c r="AY106" s="20"/>
      <c r="AZ106" s="20"/>
      <c r="BA106" s="28"/>
      <c r="BB106" s="28"/>
      <c r="BD106" s="29"/>
      <c r="BE106" s="29"/>
      <c r="BF106" s="29"/>
      <c r="BG106" s="23"/>
      <c r="BH106" s="23"/>
      <c r="BI106" s="23"/>
      <c r="BJ106" s="23"/>
      <c r="BK106" s="23"/>
      <c r="BL106" s="23"/>
      <c r="BM106" s="23"/>
      <c r="BN106" s="23"/>
      <c r="BO106" s="23"/>
      <c r="BP106" s="23"/>
      <c r="BQ106" s="23"/>
      <c r="BR106" s="23"/>
      <c r="BS106" s="24"/>
      <c r="BT106" s="24"/>
      <c r="BU106" s="24"/>
      <c r="BV106" s="24"/>
      <c r="BW106" s="25"/>
      <c r="BX106" s="25"/>
      <c r="BY106" s="25"/>
      <c r="BZ106" s="23"/>
      <c r="CA106" s="23"/>
      <c r="CB106" s="25"/>
      <c r="CC106" s="23"/>
      <c r="CD106" s="23"/>
      <c r="CI106" s="15"/>
      <c r="CJ106" s="16"/>
      <c r="CK106" s="15">
        <v>111</v>
      </c>
      <c r="CL106" s="15" t="s">
        <v>254</v>
      </c>
      <c r="CM106" s="15" t="s">
        <v>30</v>
      </c>
      <c r="CN106" s="15">
        <v>200</v>
      </c>
      <c r="CO106" s="15">
        <v>100</v>
      </c>
      <c r="CP106" s="15"/>
      <c r="CQ106" s="15"/>
      <c r="CR106" s="15"/>
      <c r="CS106" s="20"/>
      <c r="CT106" s="20"/>
      <c r="CU106" s="20"/>
      <c r="CV106" s="20"/>
      <c r="CW106" s="20"/>
    </row>
    <row r="107" spans="2:101" s="14" customFormat="1" ht="16.5" customHeight="1" x14ac:dyDescent="0.15">
      <c r="R107" s="18"/>
      <c r="S107" s="22"/>
      <c r="T107" s="20"/>
      <c r="U107" s="20"/>
      <c r="V107" s="20"/>
      <c r="W107" s="22"/>
      <c r="X107" s="22"/>
      <c r="Y107" s="20"/>
      <c r="Z107" s="20"/>
      <c r="AA107" s="20"/>
      <c r="AB107" s="22"/>
      <c r="AC107" s="20"/>
      <c r="AD107" s="20"/>
      <c r="AE107" s="20"/>
      <c r="AF107" s="22"/>
      <c r="AG107" s="20"/>
      <c r="AH107" s="20"/>
      <c r="AI107" s="20"/>
      <c r="AM107" s="20"/>
      <c r="AN107" s="22"/>
      <c r="AO107" s="20"/>
      <c r="AP107" s="20"/>
      <c r="AQ107" s="20"/>
      <c r="AR107" s="20"/>
      <c r="AS107" s="20"/>
      <c r="AT107" s="20"/>
      <c r="AW107" s="20"/>
      <c r="AX107" s="20"/>
      <c r="AY107" s="20"/>
      <c r="AZ107" s="20"/>
      <c r="BA107" s="28"/>
      <c r="BB107" s="28"/>
      <c r="BD107" s="29"/>
      <c r="BE107" s="29"/>
      <c r="BF107" s="29"/>
      <c r="BG107" s="23"/>
      <c r="BH107" s="23"/>
      <c r="BI107" s="23"/>
      <c r="BJ107" s="23"/>
      <c r="BK107" s="23"/>
      <c r="BL107" s="23"/>
      <c r="BM107" s="23"/>
      <c r="BN107" s="23"/>
      <c r="BO107" s="23"/>
      <c r="BP107" s="23"/>
      <c r="BQ107" s="23"/>
      <c r="BR107" s="23"/>
      <c r="BS107" s="24"/>
      <c r="BT107" s="24"/>
      <c r="BU107" s="24"/>
      <c r="BV107" s="24"/>
      <c r="BW107" s="25"/>
      <c r="BX107" s="25"/>
      <c r="BY107" s="25"/>
      <c r="BZ107" s="23"/>
      <c r="CA107" s="23"/>
      <c r="CB107" s="25"/>
      <c r="CC107" s="23"/>
      <c r="CD107" s="23"/>
      <c r="CI107" s="15"/>
      <c r="CJ107" s="16"/>
      <c r="CK107" s="15">
        <v>112</v>
      </c>
      <c r="CL107" s="15" t="s">
        <v>255</v>
      </c>
      <c r="CM107" s="15" t="s">
        <v>30</v>
      </c>
      <c r="CN107" s="15">
        <v>200</v>
      </c>
      <c r="CO107" s="15">
        <v>100</v>
      </c>
      <c r="CP107" s="15"/>
      <c r="CQ107" s="15"/>
      <c r="CR107" s="15"/>
      <c r="CS107" s="20"/>
      <c r="CT107" s="20"/>
      <c r="CU107" s="20"/>
      <c r="CV107" s="20"/>
      <c r="CW107" s="20"/>
    </row>
    <row r="108" spans="2:101" s="14" customFormat="1" ht="16.5" customHeight="1" x14ac:dyDescent="0.15">
      <c r="R108" s="18"/>
      <c r="S108" s="22"/>
      <c r="T108" s="20"/>
      <c r="U108" s="20"/>
      <c r="V108" s="20"/>
      <c r="W108" s="22"/>
      <c r="X108" s="22"/>
      <c r="Y108" s="20"/>
      <c r="Z108" s="20"/>
      <c r="AA108" s="20"/>
      <c r="AB108" s="22"/>
      <c r="AC108" s="20"/>
      <c r="AD108" s="20"/>
      <c r="AE108" s="20"/>
      <c r="AF108" s="22"/>
      <c r="AG108" s="20"/>
      <c r="AH108" s="20"/>
      <c r="AI108" s="20"/>
      <c r="AM108" s="20"/>
      <c r="AN108" s="22"/>
      <c r="AO108" s="20"/>
      <c r="AP108" s="20"/>
      <c r="AQ108" s="20"/>
      <c r="AR108" s="20"/>
      <c r="AS108" s="20"/>
      <c r="AT108" s="20"/>
      <c r="AW108" s="20"/>
      <c r="AX108" s="20"/>
      <c r="AY108" s="20"/>
      <c r="AZ108" s="20"/>
      <c r="BA108" s="28"/>
      <c r="BB108" s="28"/>
      <c r="BD108" s="29"/>
      <c r="BE108" s="29"/>
      <c r="BF108" s="29"/>
      <c r="BG108" s="23"/>
      <c r="BH108" s="23"/>
      <c r="BI108" s="23"/>
      <c r="BJ108" s="23"/>
      <c r="BK108" s="23"/>
      <c r="BL108" s="23"/>
      <c r="BM108" s="23"/>
      <c r="BN108" s="23"/>
      <c r="BO108" s="23"/>
      <c r="BP108" s="23"/>
      <c r="BQ108" s="23"/>
      <c r="BR108" s="23"/>
      <c r="BS108" s="24"/>
      <c r="BT108" s="24"/>
      <c r="BU108" s="24"/>
      <c r="BV108" s="24"/>
      <c r="BW108" s="25"/>
      <c r="BX108" s="25"/>
      <c r="BY108" s="25"/>
      <c r="BZ108" s="23"/>
      <c r="CA108" s="23"/>
      <c r="CB108" s="25"/>
      <c r="CC108" s="23"/>
      <c r="CD108" s="23"/>
      <c r="CI108" s="15"/>
      <c r="CJ108" s="16"/>
      <c r="CK108" s="15">
        <v>113</v>
      </c>
      <c r="CL108" s="15" t="s">
        <v>256</v>
      </c>
      <c r="CM108" s="15" t="s">
        <v>30</v>
      </c>
      <c r="CN108" s="15">
        <v>200</v>
      </c>
      <c r="CO108" s="15">
        <v>100</v>
      </c>
      <c r="CP108" s="15"/>
      <c r="CQ108" s="15"/>
      <c r="CR108" s="15"/>
      <c r="CS108" s="20"/>
      <c r="CT108" s="20"/>
      <c r="CU108" s="20"/>
      <c r="CV108" s="20"/>
      <c r="CW108" s="20"/>
    </row>
    <row r="109" spans="2:101" s="14" customFormat="1" ht="16.5" customHeight="1" x14ac:dyDescent="0.15">
      <c r="R109" s="18"/>
      <c r="S109" s="22"/>
      <c r="T109" s="20"/>
      <c r="U109" s="20"/>
      <c r="V109" s="20"/>
      <c r="W109" s="22"/>
      <c r="X109" s="22"/>
      <c r="Y109" s="20"/>
      <c r="Z109" s="20"/>
      <c r="AA109" s="20"/>
      <c r="AB109" s="22"/>
      <c r="AC109" s="20"/>
      <c r="AD109" s="20"/>
      <c r="AE109" s="20"/>
      <c r="AF109" s="22"/>
      <c r="AG109" s="20"/>
      <c r="AH109" s="20"/>
      <c r="AI109" s="20"/>
      <c r="AM109" s="20"/>
      <c r="AN109" s="22"/>
      <c r="AO109" s="20"/>
      <c r="AP109" s="20"/>
      <c r="AQ109" s="20"/>
      <c r="AR109" s="20"/>
      <c r="AS109" s="20"/>
      <c r="AT109" s="20"/>
      <c r="AW109" s="20"/>
      <c r="AX109" s="20"/>
      <c r="AY109" s="20"/>
      <c r="AZ109" s="20"/>
      <c r="BA109" s="28"/>
      <c r="BB109" s="28"/>
      <c r="BD109" s="29"/>
      <c r="BE109" s="29"/>
      <c r="BF109" s="29"/>
      <c r="BG109" s="23"/>
      <c r="BH109" s="23"/>
      <c r="BI109" s="23"/>
      <c r="BJ109" s="23"/>
      <c r="BK109" s="23"/>
      <c r="BL109" s="23"/>
      <c r="BM109" s="23"/>
      <c r="BN109" s="23"/>
      <c r="BO109" s="23"/>
      <c r="BP109" s="23"/>
      <c r="BQ109" s="23"/>
      <c r="BR109" s="23"/>
      <c r="BS109" s="24"/>
      <c r="BT109" s="24"/>
      <c r="BU109" s="24"/>
      <c r="BV109" s="24"/>
      <c r="BW109" s="25"/>
      <c r="BX109" s="25"/>
      <c r="BY109" s="25"/>
      <c r="BZ109" s="23"/>
      <c r="CA109" s="23"/>
      <c r="CB109" s="25"/>
      <c r="CC109" s="23"/>
      <c r="CD109" s="23"/>
      <c r="CI109" s="15"/>
      <c r="CJ109" s="16"/>
      <c r="CK109" s="15">
        <v>115</v>
      </c>
      <c r="CL109" s="15" t="s">
        <v>257</v>
      </c>
      <c r="CM109" s="15" t="s">
        <v>30</v>
      </c>
      <c r="CN109" s="15">
        <v>200</v>
      </c>
      <c r="CO109" s="15">
        <v>100</v>
      </c>
      <c r="CP109" s="15"/>
      <c r="CQ109" s="15"/>
      <c r="CR109" s="15"/>
      <c r="CS109" s="20"/>
      <c r="CT109" s="20"/>
      <c r="CU109" s="20"/>
      <c r="CV109" s="20"/>
      <c r="CW109" s="20"/>
    </row>
    <row r="110" spans="2:101" s="14" customFormat="1" ht="16.5" customHeight="1" x14ac:dyDescent="0.15">
      <c r="R110" s="18"/>
      <c r="S110" s="22"/>
      <c r="T110" s="20"/>
      <c r="U110" s="20"/>
      <c r="V110" s="20"/>
      <c r="W110" s="22"/>
      <c r="X110" s="22"/>
      <c r="Y110" s="20"/>
      <c r="Z110" s="20"/>
      <c r="AA110" s="20"/>
      <c r="AB110" s="22"/>
      <c r="AC110" s="20"/>
      <c r="AD110" s="20"/>
      <c r="AE110" s="20"/>
      <c r="AF110" s="22"/>
      <c r="AG110" s="20"/>
      <c r="AH110" s="20"/>
      <c r="AI110" s="20"/>
      <c r="AM110" s="20"/>
      <c r="AN110" s="22"/>
      <c r="AO110" s="20"/>
      <c r="AP110" s="20"/>
      <c r="AQ110" s="20"/>
      <c r="AR110" s="20"/>
      <c r="AS110" s="20"/>
      <c r="AT110" s="20"/>
      <c r="AW110" s="20"/>
      <c r="AX110" s="20"/>
      <c r="AY110" s="20"/>
      <c r="AZ110" s="20"/>
      <c r="BA110" s="28"/>
      <c r="BB110" s="28"/>
      <c r="BD110" s="29"/>
      <c r="BE110" s="29"/>
      <c r="BF110" s="29"/>
      <c r="BG110" s="23"/>
      <c r="BH110" s="23"/>
      <c r="BI110" s="23"/>
      <c r="BJ110" s="23"/>
      <c r="BK110" s="23"/>
      <c r="BL110" s="23"/>
      <c r="BM110" s="23"/>
      <c r="BN110" s="23"/>
      <c r="BO110" s="23"/>
      <c r="BP110" s="23"/>
      <c r="BQ110" s="23"/>
      <c r="BR110" s="23"/>
      <c r="BS110" s="24"/>
      <c r="BT110" s="24"/>
      <c r="BU110" s="24"/>
      <c r="BV110" s="24"/>
      <c r="BW110" s="25"/>
      <c r="BX110" s="25"/>
      <c r="BY110" s="25"/>
      <c r="BZ110" s="23"/>
      <c r="CA110" s="23"/>
      <c r="CB110" s="25"/>
      <c r="CC110" s="23"/>
      <c r="CD110" s="23"/>
      <c r="CI110" s="15"/>
      <c r="CJ110" s="16"/>
      <c r="CK110" s="15">
        <v>116</v>
      </c>
      <c r="CL110" s="15" t="s">
        <v>258</v>
      </c>
      <c r="CM110" s="15" t="s">
        <v>30</v>
      </c>
      <c r="CN110" s="15">
        <v>100</v>
      </c>
      <c r="CO110" s="15">
        <v>50</v>
      </c>
      <c r="CP110" s="15"/>
      <c r="CQ110" s="15"/>
      <c r="CR110" s="15"/>
      <c r="CS110" s="20"/>
      <c r="CT110" s="20"/>
      <c r="CU110" s="20"/>
      <c r="CV110" s="20"/>
      <c r="CW110" s="20"/>
    </row>
    <row r="111" spans="2:101" s="14" customFormat="1" ht="16.5" customHeight="1" x14ac:dyDescent="0.15">
      <c r="R111" s="18"/>
      <c r="S111" s="22"/>
      <c r="T111" s="20"/>
      <c r="U111" s="20"/>
      <c r="V111" s="20"/>
      <c r="W111" s="22"/>
      <c r="X111" s="22"/>
      <c r="Y111" s="20"/>
      <c r="Z111" s="20"/>
      <c r="AA111" s="20"/>
      <c r="AB111" s="22"/>
      <c r="AC111" s="20"/>
      <c r="AD111" s="20"/>
      <c r="AE111" s="20"/>
      <c r="AF111" s="22"/>
      <c r="AG111" s="20"/>
      <c r="AH111" s="20"/>
      <c r="AI111" s="20"/>
      <c r="AM111" s="20"/>
      <c r="AN111" s="22"/>
      <c r="AO111" s="20"/>
      <c r="AP111" s="20"/>
      <c r="AQ111" s="20"/>
      <c r="AR111" s="20"/>
      <c r="AS111" s="20"/>
      <c r="AT111" s="20"/>
      <c r="AW111" s="20"/>
      <c r="AX111" s="20"/>
      <c r="AY111" s="20"/>
      <c r="AZ111" s="20"/>
      <c r="BA111" s="28"/>
      <c r="BB111" s="28"/>
      <c r="BD111" s="29"/>
      <c r="BE111" s="29"/>
      <c r="BF111" s="29"/>
      <c r="BG111" s="23"/>
      <c r="BH111" s="23"/>
      <c r="BI111" s="23"/>
      <c r="BJ111" s="23"/>
      <c r="BK111" s="23"/>
      <c r="BL111" s="23"/>
      <c r="BM111" s="23"/>
      <c r="BN111" s="23"/>
      <c r="BO111" s="23"/>
      <c r="BP111" s="23"/>
      <c r="BQ111" s="23"/>
      <c r="BR111" s="23"/>
      <c r="BS111" s="24"/>
      <c r="BT111" s="24"/>
      <c r="BU111" s="24"/>
      <c r="BV111" s="24"/>
      <c r="BW111" s="25"/>
      <c r="BX111" s="25"/>
      <c r="BY111" s="25"/>
      <c r="BZ111" s="23"/>
      <c r="CA111" s="23"/>
      <c r="CB111" s="25"/>
      <c r="CC111" s="23"/>
      <c r="CD111" s="23"/>
      <c r="CI111" s="15"/>
      <c r="CJ111" s="16"/>
      <c r="CK111" s="15">
        <v>117</v>
      </c>
      <c r="CL111" s="15" t="s">
        <v>259</v>
      </c>
      <c r="CM111" s="15" t="s">
        <v>30</v>
      </c>
      <c r="CN111" s="15">
        <v>200</v>
      </c>
      <c r="CO111" s="15">
        <v>100</v>
      </c>
      <c r="CP111" s="15"/>
      <c r="CQ111" s="15"/>
      <c r="CR111" s="15"/>
      <c r="CS111" s="20"/>
      <c r="CT111" s="20"/>
      <c r="CU111" s="20"/>
      <c r="CV111" s="20"/>
      <c r="CW111" s="20"/>
    </row>
    <row r="112" spans="2:101" s="14" customFormat="1" ht="16.5" customHeight="1" x14ac:dyDescent="0.15">
      <c r="R112" s="18"/>
      <c r="S112" s="22"/>
      <c r="T112" s="20"/>
      <c r="U112" s="20"/>
      <c r="V112" s="20"/>
      <c r="W112" s="22"/>
      <c r="X112" s="22"/>
      <c r="Y112" s="20"/>
      <c r="Z112" s="20"/>
      <c r="AA112" s="20"/>
      <c r="AB112" s="22"/>
      <c r="AC112" s="20"/>
      <c r="AD112" s="20"/>
      <c r="AE112" s="20"/>
      <c r="AF112" s="22"/>
      <c r="AG112" s="20"/>
      <c r="AH112" s="20"/>
      <c r="AI112" s="20"/>
      <c r="AM112" s="20"/>
      <c r="AN112" s="22"/>
      <c r="AO112" s="20"/>
      <c r="AP112" s="20"/>
      <c r="AQ112" s="20"/>
      <c r="AR112" s="20"/>
      <c r="AS112" s="20"/>
      <c r="AT112" s="20"/>
      <c r="AW112" s="20"/>
      <c r="AX112" s="20"/>
      <c r="AY112" s="20"/>
      <c r="AZ112" s="20"/>
      <c r="BA112" s="28"/>
      <c r="BB112" s="28"/>
      <c r="BD112" s="29"/>
      <c r="BE112" s="29"/>
      <c r="BF112" s="29"/>
      <c r="BG112" s="23"/>
      <c r="BH112" s="23"/>
      <c r="BI112" s="23"/>
      <c r="BJ112" s="23"/>
      <c r="BK112" s="23"/>
      <c r="BL112" s="23"/>
      <c r="BM112" s="23"/>
      <c r="BN112" s="23"/>
      <c r="BO112" s="23"/>
      <c r="BP112" s="23"/>
      <c r="BQ112" s="23"/>
      <c r="BR112" s="23"/>
      <c r="BS112" s="24"/>
      <c r="BT112" s="24"/>
      <c r="BU112" s="24"/>
      <c r="BV112" s="24"/>
      <c r="BW112" s="25"/>
      <c r="BX112" s="25"/>
      <c r="BY112" s="25"/>
      <c r="BZ112" s="23"/>
      <c r="CA112" s="23"/>
      <c r="CB112" s="25"/>
      <c r="CC112" s="23"/>
      <c r="CD112" s="23"/>
      <c r="CI112" s="15"/>
      <c r="CJ112" s="16"/>
      <c r="CK112" s="15">
        <v>118</v>
      </c>
      <c r="CL112" s="15" t="s">
        <v>260</v>
      </c>
      <c r="CM112" s="15" t="s">
        <v>30</v>
      </c>
      <c r="CN112" s="15">
        <v>100</v>
      </c>
      <c r="CO112" s="15">
        <v>50</v>
      </c>
      <c r="CP112" s="15"/>
      <c r="CQ112" s="15"/>
      <c r="CR112" s="15"/>
      <c r="CS112" s="20"/>
      <c r="CT112" s="20"/>
      <c r="CU112" s="20"/>
      <c r="CV112" s="20"/>
      <c r="CW112" s="20"/>
    </row>
    <row r="113" spans="18:101" s="14" customFormat="1" ht="16.5" customHeight="1" x14ac:dyDescent="0.15">
      <c r="R113" s="18"/>
      <c r="S113" s="22"/>
      <c r="T113" s="20"/>
      <c r="U113" s="20"/>
      <c r="V113" s="20"/>
      <c r="W113" s="22"/>
      <c r="X113" s="22"/>
      <c r="Y113" s="20"/>
      <c r="Z113" s="20"/>
      <c r="AA113" s="20"/>
      <c r="AB113" s="22"/>
      <c r="AC113" s="20"/>
      <c r="AD113" s="20"/>
      <c r="AE113" s="20"/>
      <c r="AF113" s="22"/>
      <c r="AG113" s="20"/>
      <c r="AH113" s="20"/>
      <c r="AI113" s="20"/>
      <c r="AM113" s="20"/>
      <c r="AN113" s="22"/>
      <c r="AO113" s="20"/>
      <c r="AP113" s="20"/>
      <c r="AQ113" s="20"/>
      <c r="AR113" s="20"/>
      <c r="AS113" s="20"/>
      <c r="AT113" s="20"/>
      <c r="AW113" s="20"/>
      <c r="AX113" s="20"/>
      <c r="AY113" s="20"/>
      <c r="AZ113" s="20"/>
      <c r="BA113" s="28"/>
      <c r="BB113" s="28"/>
      <c r="BD113" s="29"/>
      <c r="BE113" s="29"/>
      <c r="BF113" s="29"/>
      <c r="BG113" s="23"/>
      <c r="BH113" s="23"/>
      <c r="BI113" s="23"/>
      <c r="BJ113" s="23"/>
      <c r="BK113" s="23"/>
      <c r="BL113" s="23"/>
      <c r="BM113" s="23"/>
      <c r="BN113" s="23"/>
      <c r="BO113" s="23"/>
      <c r="BP113" s="23"/>
      <c r="BQ113" s="23"/>
      <c r="BR113" s="23"/>
      <c r="BS113" s="24"/>
      <c r="BT113" s="24"/>
      <c r="BU113" s="24"/>
      <c r="BV113" s="24"/>
      <c r="BW113" s="25"/>
      <c r="BX113" s="25"/>
      <c r="BY113" s="25"/>
      <c r="BZ113" s="23"/>
      <c r="CA113" s="23"/>
      <c r="CB113" s="25"/>
      <c r="CC113" s="23"/>
      <c r="CD113" s="23"/>
      <c r="CI113" s="15"/>
      <c r="CJ113" s="16"/>
      <c r="CK113" s="15">
        <v>119</v>
      </c>
      <c r="CL113" s="15" t="s">
        <v>261</v>
      </c>
      <c r="CM113" s="15" t="s">
        <v>30</v>
      </c>
      <c r="CN113" s="15">
        <v>100</v>
      </c>
      <c r="CO113" s="15">
        <v>50</v>
      </c>
      <c r="CP113" s="15"/>
      <c r="CQ113" s="15"/>
      <c r="CR113" s="15"/>
      <c r="CS113" s="20"/>
      <c r="CT113" s="20"/>
      <c r="CU113" s="20"/>
      <c r="CV113" s="20"/>
      <c r="CW113" s="20"/>
    </row>
    <row r="114" spans="18:101" s="14" customFormat="1" ht="16.5" customHeight="1" x14ac:dyDescent="0.15">
      <c r="R114" s="18"/>
      <c r="S114" s="22"/>
      <c r="T114" s="20"/>
      <c r="U114" s="20"/>
      <c r="V114" s="20"/>
      <c r="W114" s="22"/>
      <c r="X114" s="22"/>
      <c r="Y114" s="20"/>
      <c r="Z114" s="20"/>
      <c r="AA114" s="20"/>
      <c r="AB114" s="22"/>
      <c r="AC114" s="20"/>
      <c r="AD114" s="20"/>
      <c r="AE114" s="20"/>
      <c r="AF114" s="22"/>
      <c r="AG114" s="20"/>
      <c r="AH114" s="20"/>
      <c r="AI114" s="20"/>
      <c r="AM114" s="20"/>
      <c r="AN114" s="22"/>
      <c r="AO114" s="20"/>
      <c r="AP114" s="20"/>
      <c r="AQ114" s="20"/>
      <c r="AR114" s="20"/>
      <c r="AS114" s="20"/>
      <c r="AT114" s="20"/>
      <c r="AW114" s="20"/>
      <c r="AX114" s="20"/>
      <c r="AY114" s="20"/>
      <c r="AZ114" s="20"/>
      <c r="BA114" s="132"/>
      <c r="BB114" s="132"/>
      <c r="BD114" s="29"/>
      <c r="BE114" s="29"/>
      <c r="BF114" s="29"/>
      <c r="BG114" s="23"/>
      <c r="BH114" s="23"/>
      <c r="BI114" s="23"/>
      <c r="BJ114" s="23"/>
      <c r="BK114" s="23"/>
      <c r="BL114" s="23"/>
      <c r="BM114" s="23"/>
      <c r="BN114" s="23"/>
      <c r="BO114" s="23"/>
      <c r="BP114" s="23"/>
      <c r="BQ114" s="23"/>
      <c r="BR114" s="23"/>
      <c r="BS114" s="24"/>
      <c r="BT114" s="24"/>
      <c r="BU114" s="24"/>
      <c r="BV114" s="24"/>
      <c r="BW114" s="25"/>
      <c r="BX114" s="25"/>
      <c r="BY114" s="25"/>
      <c r="BZ114" s="23"/>
      <c r="CA114" s="23"/>
      <c r="CB114" s="25"/>
      <c r="CC114" s="23"/>
      <c r="CD114" s="23"/>
      <c r="CI114" s="15"/>
      <c r="CJ114" s="16"/>
      <c r="CK114" s="15">
        <v>120</v>
      </c>
      <c r="CL114" s="15" t="s">
        <v>262</v>
      </c>
      <c r="CM114" s="15" t="s">
        <v>30</v>
      </c>
      <c r="CN114" s="15">
        <v>100</v>
      </c>
      <c r="CO114" s="15">
        <v>50</v>
      </c>
      <c r="CP114" s="15"/>
      <c r="CQ114" s="15"/>
      <c r="CR114" s="15"/>
      <c r="CS114" s="20"/>
      <c r="CT114" s="20"/>
      <c r="CU114" s="20"/>
      <c r="CV114" s="20"/>
      <c r="CW114" s="20"/>
    </row>
    <row r="115" spans="18:101" s="14" customFormat="1" ht="16.5" customHeight="1" x14ac:dyDescent="0.15">
      <c r="R115" s="18"/>
      <c r="S115" s="22"/>
      <c r="T115" s="20"/>
      <c r="U115" s="20"/>
      <c r="V115" s="20"/>
      <c r="W115" s="22"/>
      <c r="X115" s="22"/>
      <c r="Y115" s="20"/>
      <c r="Z115" s="20"/>
      <c r="AA115" s="20"/>
      <c r="AB115" s="22"/>
      <c r="AC115" s="20"/>
      <c r="AD115" s="20"/>
      <c r="AE115" s="20"/>
      <c r="AF115" s="22"/>
      <c r="AG115" s="20"/>
      <c r="AH115" s="20"/>
      <c r="AI115" s="20"/>
      <c r="AM115" s="20"/>
      <c r="AN115" s="22"/>
      <c r="AO115" s="20"/>
      <c r="AP115" s="20"/>
      <c r="AQ115" s="20"/>
      <c r="AR115" s="20"/>
      <c r="AS115" s="20"/>
      <c r="AT115" s="20"/>
      <c r="AW115" s="20"/>
      <c r="AX115" s="20"/>
      <c r="AY115" s="20"/>
      <c r="AZ115" s="20"/>
      <c r="BA115" s="28"/>
      <c r="BB115" s="28"/>
      <c r="BD115" s="29"/>
      <c r="BE115" s="29"/>
      <c r="BF115" s="29"/>
      <c r="BG115" s="23"/>
      <c r="BH115" s="23"/>
      <c r="BI115" s="23"/>
      <c r="BJ115" s="23"/>
      <c r="BK115" s="23"/>
      <c r="BL115" s="23"/>
      <c r="BM115" s="23"/>
      <c r="BN115" s="23"/>
      <c r="BO115" s="23"/>
      <c r="BP115" s="23"/>
      <c r="BQ115" s="23"/>
      <c r="BR115" s="23"/>
      <c r="BS115" s="24"/>
      <c r="BT115" s="24"/>
      <c r="BU115" s="24"/>
      <c r="BV115" s="24"/>
      <c r="BW115" s="25"/>
      <c r="BX115" s="25"/>
      <c r="BY115" s="25"/>
      <c r="BZ115" s="23"/>
      <c r="CA115" s="23"/>
      <c r="CB115" s="25"/>
      <c r="CC115" s="23"/>
      <c r="CD115" s="23"/>
      <c r="CI115" s="15"/>
      <c r="CJ115" s="16"/>
      <c r="CK115" s="15">
        <v>122</v>
      </c>
      <c r="CL115" s="15" t="s">
        <v>263</v>
      </c>
      <c r="CM115" s="15" t="s">
        <v>30</v>
      </c>
      <c r="CN115" s="15">
        <v>300</v>
      </c>
      <c r="CO115" s="15">
        <v>150</v>
      </c>
      <c r="CP115" s="15"/>
      <c r="CQ115" s="15"/>
      <c r="CR115" s="15"/>
      <c r="CS115" s="20"/>
      <c r="CT115" s="20"/>
      <c r="CU115" s="20"/>
      <c r="CV115" s="20"/>
      <c r="CW115" s="20"/>
    </row>
    <row r="116" spans="18:101" s="14" customFormat="1" ht="16.5" customHeight="1" x14ac:dyDescent="0.15">
      <c r="R116" s="18"/>
      <c r="S116" s="22"/>
      <c r="T116" s="20"/>
      <c r="U116" s="20"/>
      <c r="V116" s="20"/>
      <c r="W116" s="22"/>
      <c r="X116" s="22"/>
      <c r="Y116" s="20"/>
      <c r="Z116" s="20"/>
      <c r="AA116" s="20"/>
      <c r="AB116" s="22"/>
      <c r="AC116" s="20"/>
      <c r="AD116" s="20"/>
      <c r="AE116" s="20"/>
      <c r="AF116" s="22"/>
      <c r="AG116" s="20"/>
      <c r="AH116" s="20"/>
      <c r="AI116" s="20"/>
      <c r="AM116" s="20"/>
      <c r="AN116" s="22"/>
      <c r="AO116" s="20"/>
      <c r="AP116" s="20"/>
      <c r="AQ116" s="20"/>
      <c r="AR116" s="20"/>
      <c r="AS116" s="20"/>
      <c r="AT116" s="20"/>
      <c r="AW116" s="20"/>
      <c r="AX116" s="20"/>
      <c r="AY116" s="20"/>
      <c r="AZ116" s="20"/>
      <c r="BA116" s="28"/>
      <c r="BB116" s="28"/>
      <c r="BD116" s="29"/>
      <c r="BE116" s="29"/>
      <c r="BF116" s="29"/>
      <c r="BG116" s="23"/>
      <c r="BH116" s="23"/>
      <c r="BI116" s="23"/>
      <c r="BJ116" s="23"/>
      <c r="BK116" s="23"/>
      <c r="BL116" s="23"/>
      <c r="BM116" s="23"/>
      <c r="BN116" s="23"/>
      <c r="BO116" s="23"/>
      <c r="BP116" s="23"/>
      <c r="BQ116" s="23"/>
      <c r="BR116" s="23"/>
      <c r="BS116" s="24"/>
      <c r="BT116" s="24"/>
      <c r="BU116" s="24"/>
      <c r="BV116" s="24"/>
      <c r="BW116" s="25"/>
      <c r="BX116" s="25"/>
      <c r="BY116" s="25"/>
      <c r="BZ116" s="23"/>
      <c r="CA116" s="23"/>
      <c r="CB116" s="25"/>
      <c r="CC116" s="23"/>
      <c r="CD116" s="23"/>
      <c r="CI116" s="15"/>
      <c r="CJ116" s="16"/>
      <c r="CK116" s="15">
        <v>123</v>
      </c>
      <c r="CL116" s="15" t="s">
        <v>264</v>
      </c>
      <c r="CM116" s="15" t="s">
        <v>30</v>
      </c>
      <c r="CN116" s="15">
        <v>300</v>
      </c>
      <c r="CO116" s="15">
        <v>150</v>
      </c>
      <c r="CP116" s="15"/>
      <c r="CQ116" s="15"/>
      <c r="CR116" s="15"/>
      <c r="CS116" s="20"/>
      <c r="CT116" s="20"/>
      <c r="CU116" s="20"/>
      <c r="CV116" s="20"/>
      <c r="CW116" s="20"/>
    </row>
    <row r="117" spans="18:101" s="14" customFormat="1" ht="16.5" customHeight="1" x14ac:dyDescent="0.15">
      <c r="R117" s="18"/>
      <c r="S117" s="22"/>
      <c r="T117" s="20"/>
      <c r="U117" s="20"/>
      <c r="V117" s="20"/>
      <c r="W117" s="22"/>
      <c r="X117" s="22"/>
      <c r="Y117" s="20"/>
      <c r="Z117" s="20"/>
      <c r="AA117" s="20"/>
      <c r="AB117" s="22"/>
      <c r="AC117" s="20"/>
      <c r="AD117" s="20"/>
      <c r="AE117" s="20"/>
      <c r="AF117" s="22"/>
      <c r="AG117" s="20"/>
      <c r="AH117" s="20"/>
      <c r="AI117" s="20"/>
      <c r="AM117" s="20"/>
      <c r="AN117" s="22"/>
      <c r="AO117" s="20"/>
      <c r="AP117" s="20"/>
      <c r="AQ117" s="20"/>
      <c r="AR117" s="20"/>
      <c r="AS117" s="20"/>
      <c r="AT117" s="20"/>
      <c r="AW117" s="20"/>
      <c r="AX117" s="20"/>
      <c r="AY117" s="20"/>
      <c r="AZ117" s="20"/>
      <c r="BA117" s="28"/>
      <c r="BB117" s="28"/>
      <c r="BD117" s="29"/>
      <c r="BE117" s="29"/>
      <c r="BF117" s="29"/>
      <c r="BG117" s="23"/>
      <c r="BH117" s="23"/>
      <c r="BI117" s="23"/>
      <c r="BJ117" s="23"/>
      <c r="BK117" s="23"/>
      <c r="BL117" s="23"/>
      <c r="BM117" s="23"/>
      <c r="BN117" s="23"/>
      <c r="BO117" s="23"/>
      <c r="BP117" s="23"/>
      <c r="BQ117" s="23"/>
      <c r="BR117" s="23"/>
      <c r="BS117" s="24"/>
      <c r="BT117" s="24"/>
      <c r="BU117" s="24"/>
      <c r="BV117" s="24"/>
      <c r="BW117" s="25"/>
      <c r="BX117" s="25"/>
      <c r="BY117" s="25"/>
      <c r="BZ117" s="23"/>
      <c r="CA117" s="23"/>
      <c r="CB117" s="25"/>
      <c r="CC117" s="23"/>
      <c r="CD117" s="23"/>
      <c r="CI117" s="15"/>
      <c r="CJ117" s="16"/>
      <c r="CL117" s="15"/>
      <c r="CM117" s="15"/>
      <c r="CN117" s="15"/>
      <c r="CO117" s="15"/>
      <c r="CP117" s="15"/>
      <c r="CQ117" s="15"/>
      <c r="CR117" s="15"/>
      <c r="CS117" s="20"/>
      <c r="CT117" s="20"/>
      <c r="CU117" s="20"/>
      <c r="CV117" s="20"/>
      <c r="CW117" s="20"/>
    </row>
    <row r="118" spans="18:101" s="14" customFormat="1" ht="16.5" customHeight="1" x14ac:dyDescent="0.15">
      <c r="R118" s="18"/>
      <c r="S118" s="22"/>
      <c r="T118" s="20"/>
      <c r="U118" s="20"/>
      <c r="V118" s="20"/>
      <c r="W118" s="22"/>
      <c r="X118" s="22"/>
      <c r="Y118" s="20"/>
      <c r="Z118" s="20"/>
      <c r="AA118" s="20"/>
      <c r="AB118" s="22"/>
      <c r="AC118" s="20"/>
      <c r="AD118" s="20"/>
      <c r="AE118" s="20"/>
      <c r="AF118" s="22"/>
      <c r="AG118" s="20"/>
      <c r="AH118" s="20"/>
      <c r="AI118" s="20"/>
      <c r="AM118" s="20"/>
      <c r="AN118" s="22"/>
      <c r="AO118" s="20"/>
      <c r="AP118" s="20"/>
      <c r="AQ118" s="20"/>
      <c r="AR118" s="20"/>
      <c r="AS118" s="20"/>
      <c r="AT118" s="20"/>
      <c r="AU118" s="20"/>
      <c r="AV118" s="20"/>
      <c r="AW118" s="20"/>
      <c r="AX118" s="20"/>
      <c r="AY118" s="20"/>
      <c r="AZ118" s="20"/>
      <c r="BA118" s="28"/>
      <c r="BB118" s="28"/>
      <c r="BD118" s="29"/>
      <c r="BE118" s="29"/>
      <c r="BF118" s="29"/>
      <c r="BG118" s="23"/>
      <c r="BH118" s="23"/>
      <c r="BI118" s="23"/>
      <c r="BJ118" s="23"/>
      <c r="BK118" s="23"/>
      <c r="BL118" s="23"/>
      <c r="BM118" s="23"/>
      <c r="BN118" s="23"/>
      <c r="BO118" s="23"/>
      <c r="BP118" s="23"/>
      <c r="BQ118" s="23"/>
      <c r="BR118" s="23"/>
      <c r="BS118" s="24"/>
      <c r="BT118" s="24"/>
      <c r="BU118" s="24"/>
      <c r="BV118" s="24"/>
      <c r="BW118" s="25"/>
      <c r="BX118" s="25"/>
      <c r="BY118" s="25"/>
      <c r="BZ118" s="23"/>
      <c r="CA118" s="23"/>
      <c r="CB118" s="25"/>
      <c r="CC118" s="23"/>
      <c r="CD118" s="23"/>
      <c r="CI118" s="15"/>
      <c r="CJ118" s="16"/>
      <c r="CL118" s="15"/>
      <c r="CM118" s="15"/>
      <c r="CN118" s="15"/>
      <c r="CO118" s="15"/>
      <c r="CP118" s="15"/>
      <c r="CQ118" s="15"/>
      <c r="CR118" s="15"/>
      <c r="CS118" s="20"/>
      <c r="CT118" s="20"/>
      <c r="CU118" s="20"/>
      <c r="CV118" s="20"/>
      <c r="CW118" s="20"/>
    </row>
    <row r="119" spans="18:101" s="14" customFormat="1" ht="16.5" customHeight="1" x14ac:dyDescent="0.15">
      <c r="R119" s="18"/>
      <c r="S119" s="22"/>
      <c r="T119" s="20"/>
      <c r="U119" s="20"/>
      <c r="V119" s="20"/>
      <c r="W119" s="22"/>
      <c r="X119" s="22"/>
      <c r="Y119" s="20"/>
      <c r="Z119" s="20"/>
      <c r="AA119" s="20"/>
      <c r="AB119" s="22"/>
      <c r="AC119" s="20"/>
      <c r="AD119" s="20"/>
      <c r="AE119" s="20"/>
      <c r="AF119" s="22"/>
      <c r="AG119" s="20"/>
      <c r="AH119" s="20"/>
      <c r="AI119" s="20"/>
      <c r="AM119" s="20"/>
      <c r="AN119" s="22"/>
      <c r="AO119" s="20"/>
      <c r="AP119" s="20"/>
      <c r="AQ119" s="20"/>
      <c r="AR119" s="20"/>
      <c r="AS119" s="20"/>
      <c r="AT119" s="20"/>
      <c r="AU119" s="20"/>
      <c r="AV119" s="20"/>
      <c r="AW119" s="20"/>
      <c r="AX119" s="20"/>
      <c r="AY119" s="20"/>
      <c r="AZ119" s="20"/>
      <c r="BA119" s="28"/>
      <c r="BB119" s="28"/>
      <c r="BD119" s="29"/>
      <c r="BE119" s="29"/>
      <c r="BF119" s="29"/>
      <c r="BG119" s="23"/>
      <c r="BH119" s="23"/>
      <c r="BI119" s="23"/>
      <c r="BJ119" s="23"/>
      <c r="BK119" s="23"/>
      <c r="BL119" s="23"/>
      <c r="BM119" s="23"/>
      <c r="BN119" s="23"/>
      <c r="BO119" s="23"/>
      <c r="BP119" s="23"/>
      <c r="BQ119" s="23"/>
      <c r="BR119" s="23"/>
      <c r="BS119" s="24"/>
      <c r="BT119" s="24"/>
      <c r="BU119" s="24"/>
      <c r="BV119" s="24"/>
      <c r="BW119" s="25"/>
      <c r="BX119" s="25"/>
      <c r="BY119" s="25"/>
      <c r="BZ119" s="23"/>
      <c r="CA119" s="23"/>
      <c r="CB119" s="25"/>
      <c r="CC119" s="23"/>
      <c r="CD119" s="23"/>
      <c r="CI119" s="15"/>
      <c r="CJ119" s="16"/>
      <c r="CL119" s="15"/>
      <c r="CM119" s="15"/>
      <c r="CN119" s="15"/>
      <c r="CO119" s="15"/>
      <c r="CP119" s="15"/>
      <c r="CQ119" s="15"/>
      <c r="CR119" s="15"/>
      <c r="CS119" s="20"/>
      <c r="CT119" s="20"/>
      <c r="CU119" s="20"/>
      <c r="CV119" s="20"/>
      <c r="CW119" s="20"/>
    </row>
    <row r="120" spans="18:101" s="14" customFormat="1" ht="16.5" customHeight="1" x14ac:dyDescent="0.15">
      <c r="R120" s="18"/>
      <c r="S120" s="22"/>
      <c r="T120" s="20"/>
      <c r="U120" s="20"/>
      <c r="V120" s="20"/>
      <c r="W120" s="22"/>
      <c r="X120" s="22"/>
      <c r="Y120" s="20"/>
      <c r="Z120" s="20"/>
      <c r="AA120" s="20"/>
      <c r="AB120" s="22"/>
      <c r="AC120" s="20"/>
      <c r="AD120" s="20"/>
      <c r="AE120" s="20"/>
      <c r="AF120" s="22"/>
      <c r="AG120" s="20"/>
      <c r="AH120" s="20"/>
      <c r="AI120" s="20"/>
      <c r="AM120" s="20"/>
      <c r="AN120" s="22"/>
      <c r="AO120" s="20"/>
      <c r="AP120" s="20"/>
      <c r="AQ120" s="20"/>
      <c r="AR120" s="20"/>
      <c r="AS120" s="20"/>
      <c r="AT120" s="20"/>
      <c r="AU120" s="20"/>
      <c r="AV120" s="20"/>
      <c r="AW120" s="20"/>
      <c r="AX120" s="20"/>
      <c r="AY120" s="20"/>
      <c r="AZ120" s="20"/>
      <c r="BA120" s="28"/>
      <c r="BB120" s="28"/>
      <c r="BD120" s="29"/>
      <c r="BE120" s="29"/>
      <c r="BF120" s="29"/>
      <c r="BG120" s="23"/>
      <c r="BH120" s="23"/>
      <c r="BI120" s="23"/>
      <c r="BJ120" s="23"/>
      <c r="BK120" s="23"/>
      <c r="BL120" s="23"/>
      <c r="BM120" s="23"/>
      <c r="BN120" s="23"/>
      <c r="BO120" s="23"/>
      <c r="BP120" s="23"/>
      <c r="BQ120" s="23"/>
      <c r="BR120" s="23"/>
      <c r="BS120" s="24"/>
      <c r="BT120" s="24"/>
      <c r="BU120" s="24"/>
      <c r="BV120" s="24"/>
      <c r="BW120" s="25"/>
      <c r="BX120" s="25"/>
      <c r="BY120" s="25"/>
      <c r="BZ120" s="23"/>
      <c r="CA120" s="23"/>
      <c r="CB120" s="25"/>
      <c r="CC120" s="23"/>
      <c r="CD120" s="23"/>
      <c r="CI120" s="15"/>
      <c r="CJ120" s="16"/>
      <c r="CL120" s="15"/>
      <c r="CM120" s="15"/>
      <c r="CN120" s="15"/>
      <c r="CO120" s="15"/>
      <c r="CP120" s="15"/>
      <c r="CQ120" s="15"/>
      <c r="CR120" s="15"/>
      <c r="CS120" s="20"/>
      <c r="CT120" s="20"/>
      <c r="CU120" s="20"/>
      <c r="CV120" s="20"/>
      <c r="CW120" s="20"/>
    </row>
    <row r="121" spans="18:101" s="14" customFormat="1" ht="16.5" customHeight="1" x14ac:dyDescent="0.15">
      <c r="R121" s="18"/>
      <c r="S121" s="22"/>
      <c r="T121" s="20"/>
      <c r="U121" s="20"/>
      <c r="V121" s="20"/>
      <c r="W121" s="22"/>
      <c r="X121" s="22"/>
      <c r="Y121" s="20"/>
      <c r="Z121" s="20"/>
      <c r="AA121" s="20"/>
      <c r="AB121" s="22"/>
      <c r="AC121" s="20"/>
      <c r="AD121" s="20"/>
      <c r="AE121" s="20"/>
      <c r="AF121" s="22"/>
      <c r="AG121" s="20"/>
      <c r="AH121" s="20"/>
      <c r="AI121" s="20"/>
      <c r="AJ121" s="22"/>
      <c r="AK121" s="20"/>
      <c r="AL121" s="20"/>
      <c r="AM121" s="20"/>
      <c r="AN121" s="22"/>
      <c r="AO121" s="20"/>
      <c r="AP121" s="20"/>
      <c r="AQ121" s="20"/>
      <c r="AR121" s="20"/>
      <c r="AS121" s="20"/>
      <c r="AT121" s="20"/>
      <c r="AU121" s="20"/>
      <c r="AV121" s="20"/>
      <c r="AW121" s="20"/>
      <c r="AX121" s="20"/>
      <c r="AY121" s="20"/>
      <c r="AZ121" s="20"/>
      <c r="BA121" s="28"/>
      <c r="BB121" s="28"/>
      <c r="BD121" s="29"/>
      <c r="BE121" s="29"/>
      <c r="BF121" s="29"/>
      <c r="BG121" s="23"/>
      <c r="BH121" s="23"/>
      <c r="BI121" s="23"/>
      <c r="BJ121" s="23"/>
      <c r="BK121" s="23"/>
      <c r="BL121" s="23"/>
      <c r="BM121" s="23"/>
      <c r="BN121" s="23"/>
      <c r="BO121" s="23"/>
      <c r="BP121" s="23"/>
      <c r="BQ121" s="23"/>
      <c r="BR121" s="23"/>
      <c r="BS121" s="24"/>
      <c r="BT121" s="24"/>
      <c r="BU121" s="24"/>
      <c r="BV121" s="24"/>
      <c r="BW121" s="25"/>
      <c r="BX121" s="25"/>
      <c r="BY121" s="25"/>
      <c r="BZ121" s="23"/>
      <c r="CA121" s="23"/>
      <c r="CB121" s="25"/>
      <c r="CC121" s="23"/>
      <c r="CD121" s="23"/>
      <c r="CI121" s="15"/>
      <c r="CJ121" s="16"/>
      <c r="CL121" s="15"/>
      <c r="CM121" s="15"/>
      <c r="CN121" s="15"/>
      <c r="CO121" s="15"/>
      <c r="CP121" s="15"/>
      <c r="CQ121" s="15"/>
      <c r="CR121" s="15"/>
      <c r="CS121" s="20"/>
      <c r="CT121" s="20"/>
      <c r="CU121" s="20"/>
      <c r="CV121" s="20"/>
      <c r="CW121" s="20"/>
    </row>
    <row r="122" spans="18:101" s="14" customFormat="1" ht="16.5" customHeight="1" x14ac:dyDescent="0.15">
      <c r="R122" s="18"/>
      <c r="S122" s="22"/>
      <c r="T122" s="20"/>
      <c r="U122" s="20"/>
      <c r="V122" s="20"/>
      <c r="W122" s="22"/>
      <c r="X122" s="22"/>
      <c r="Y122" s="20"/>
      <c r="Z122" s="20"/>
      <c r="AA122" s="20"/>
      <c r="AB122" s="22"/>
      <c r="AC122" s="20"/>
      <c r="AD122" s="20"/>
      <c r="AE122" s="20"/>
      <c r="AF122" s="22"/>
      <c r="AG122" s="20"/>
      <c r="AH122" s="20"/>
      <c r="AI122" s="20"/>
      <c r="AJ122" s="22"/>
      <c r="AK122" s="20"/>
      <c r="AL122" s="20"/>
      <c r="AM122" s="20"/>
      <c r="AN122" s="22"/>
      <c r="AO122" s="20"/>
      <c r="AP122" s="20"/>
      <c r="AQ122" s="20"/>
      <c r="AR122" s="20"/>
      <c r="AS122" s="20"/>
      <c r="AT122" s="20"/>
      <c r="AU122" s="20"/>
      <c r="AV122" s="20"/>
      <c r="AW122" s="20"/>
      <c r="AX122" s="20"/>
      <c r="AY122" s="20"/>
      <c r="AZ122" s="20"/>
      <c r="BA122" s="28"/>
      <c r="BB122" s="28"/>
      <c r="BD122" s="29"/>
      <c r="BE122" s="29"/>
      <c r="BF122" s="29"/>
      <c r="BG122" s="23"/>
      <c r="BH122" s="23"/>
      <c r="BI122" s="23"/>
      <c r="BJ122" s="23"/>
      <c r="BK122" s="23"/>
      <c r="BL122" s="23"/>
      <c r="BM122" s="23"/>
      <c r="BN122" s="23"/>
      <c r="BO122" s="23"/>
      <c r="BP122" s="23"/>
      <c r="BQ122" s="23"/>
      <c r="BR122" s="23"/>
      <c r="BS122" s="24"/>
      <c r="BT122" s="24"/>
      <c r="BU122" s="24"/>
      <c r="BV122" s="24"/>
      <c r="BW122" s="25"/>
      <c r="BX122" s="25"/>
      <c r="BY122" s="25"/>
      <c r="BZ122" s="23"/>
      <c r="CA122" s="23"/>
      <c r="CB122" s="25"/>
      <c r="CC122" s="23"/>
      <c r="CD122" s="23"/>
      <c r="CI122" s="15"/>
      <c r="CJ122" s="16"/>
      <c r="CL122" s="15"/>
      <c r="CM122" s="15"/>
      <c r="CN122" s="15"/>
      <c r="CO122" s="15"/>
      <c r="CP122" s="15"/>
      <c r="CQ122" s="15"/>
      <c r="CR122" s="15"/>
      <c r="CS122" s="20"/>
      <c r="CT122" s="20"/>
      <c r="CU122" s="20"/>
      <c r="CV122" s="20"/>
      <c r="CW122" s="20"/>
    </row>
    <row r="123" spans="18:101" s="14" customFormat="1" ht="16.5" customHeight="1" x14ac:dyDescent="0.15">
      <c r="R123" s="18"/>
      <c r="S123" s="22"/>
      <c r="T123" s="20"/>
      <c r="U123" s="20"/>
      <c r="V123" s="20"/>
      <c r="W123" s="22"/>
      <c r="X123" s="22"/>
      <c r="Y123" s="20"/>
      <c r="Z123" s="20"/>
      <c r="AA123" s="20"/>
      <c r="AB123" s="22"/>
      <c r="AC123" s="20"/>
      <c r="AD123" s="20"/>
      <c r="AE123" s="20"/>
      <c r="AF123" s="22"/>
      <c r="AG123" s="20"/>
      <c r="AH123" s="20"/>
      <c r="AI123" s="20"/>
      <c r="AJ123" s="22"/>
      <c r="AK123" s="20"/>
      <c r="AL123" s="20"/>
      <c r="AM123" s="20"/>
      <c r="AN123" s="22"/>
      <c r="AO123" s="20"/>
      <c r="AP123" s="20"/>
      <c r="AQ123" s="20"/>
      <c r="AR123" s="20"/>
      <c r="AS123" s="20"/>
      <c r="AT123" s="20"/>
      <c r="AU123" s="20"/>
      <c r="AV123" s="20"/>
      <c r="AW123" s="20"/>
      <c r="AX123" s="20"/>
      <c r="AY123" s="20"/>
      <c r="AZ123" s="20"/>
      <c r="BA123" s="28"/>
      <c r="BB123" s="28"/>
      <c r="BD123" s="29"/>
      <c r="BE123" s="29"/>
      <c r="BF123" s="29"/>
      <c r="BG123" s="23"/>
      <c r="BH123" s="23"/>
      <c r="BI123" s="23"/>
      <c r="BJ123" s="23"/>
      <c r="BK123" s="23"/>
      <c r="BL123" s="23"/>
      <c r="BM123" s="23"/>
      <c r="BN123" s="23"/>
      <c r="BO123" s="23"/>
      <c r="BP123" s="23"/>
      <c r="BQ123" s="23"/>
      <c r="BR123" s="23"/>
      <c r="BS123" s="24"/>
      <c r="BT123" s="24"/>
      <c r="BU123" s="24"/>
      <c r="BV123" s="24"/>
      <c r="BW123" s="25"/>
      <c r="BX123" s="25"/>
      <c r="BY123" s="25"/>
      <c r="BZ123" s="23"/>
      <c r="CA123" s="23"/>
      <c r="CB123" s="25"/>
      <c r="CC123" s="23"/>
      <c r="CD123" s="23"/>
      <c r="CI123" s="15"/>
      <c r="CJ123" s="16"/>
      <c r="CL123" s="15"/>
      <c r="CM123" s="15"/>
      <c r="CN123" s="15"/>
      <c r="CO123" s="15"/>
      <c r="CP123" s="15"/>
      <c r="CQ123" s="15"/>
      <c r="CR123" s="15"/>
      <c r="CS123" s="20"/>
      <c r="CT123" s="20"/>
      <c r="CU123" s="20"/>
      <c r="CV123" s="20"/>
      <c r="CW123" s="20"/>
    </row>
    <row r="124" spans="18:101" s="14" customFormat="1" ht="16.5" customHeight="1" x14ac:dyDescent="0.15">
      <c r="R124" s="18"/>
      <c r="S124" s="22"/>
      <c r="T124" s="20"/>
      <c r="U124" s="20"/>
      <c r="V124" s="20"/>
      <c r="W124" s="22"/>
      <c r="X124" s="22"/>
      <c r="Y124" s="20"/>
      <c r="Z124" s="20"/>
      <c r="AA124" s="20"/>
      <c r="AB124" s="22"/>
      <c r="AC124" s="20"/>
      <c r="AD124" s="20"/>
      <c r="AE124" s="20"/>
      <c r="AF124" s="22"/>
      <c r="AG124" s="20"/>
      <c r="AH124" s="20"/>
      <c r="AI124" s="20"/>
      <c r="AJ124" s="22"/>
      <c r="AK124" s="20"/>
      <c r="AL124" s="20"/>
      <c r="AM124" s="20"/>
      <c r="AN124" s="22"/>
      <c r="AO124" s="20"/>
      <c r="AP124" s="20"/>
      <c r="AQ124" s="20"/>
      <c r="AR124" s="20"/>
      <c r="AS124" s="20"/>
      <c r="AT124" s="20"/>
      <c r="AU124" s="20"/>
      <c r="AV124" s="20"/>
      <c r="AW124" s="20"/>
      <c r="AX124" s="20"/>
      <c r="AY124" s="20"/>
      <c r="AZ124" s="20"/>
      <c r="BA124" s="28"/>
      <c r="BB124" s="28"/>
      <c r="BD124" s="29"/>
      <c r="BE124" s="29"/>
      <c r="BF124" s="29"/>
      <c r="BG124" s="23"/>
      <c r="BH124" s="23"/>
      <c r="BI124" s="23"/>
      <c r="BJ124" s="23"/>
      <c r="BK124" s="23"/>
      <c r="BL124" s="23"/>
      <c r="BM124" s="23"/>
      <c r="BN124" s="23"/>
      <c r="BO124" s="23"/>
      <c r="BP124" s="23"/>
      <c r="BQ124" s="23"/>
      <c r="BR124" s="23"/>
      <c r="BS124" s="24"/>
      <c r="BT124" s="24"/>
      <c r="BU124" s="24"/>
      <c r="BV124" s="24"/>
      <c r="BW124" s="25"/>
      <c r="BX124" s="25"/>
      <c r="BY124" s="25"/>
      <c r="BZ124" s="23"/>
      <c r="CA124" s="23"/>
      <c r="CB124" s="25"/>
      <c r="CC124" s="23"/>
      <c r="CD124" s="23"/>
      <c r="CI124" s="15"/>
      <c r="CJ124" s="16"/>
      <c r="CL124" s="15"/>
      <c r="CM124" s="15"/>
      <c r="CN124" s="15"/>
      <c r="CO124" s="15"/>
      <c r="CP124" s="15"/>
      <c r="CQ124" s="15"/>
      <c r="CR124" s="15"/>
      <c r="CS124" s="20"/>
      <c r="CT124" s="20"/>
      <c r="CU124" s="20"/>
      <c r="CV124" s="20"/>
      <c r="CW124" s="20"/>
    </row>
    <row r="125" spans="18:101" s="14" customFormat="1" ht="16.5" customHeight="1" x14ac:dyDescent="0.15">
      <c r="R125" s="18"/>
      <c r="S125" s="22"/>
      <c r="T125" s="20"/>
      <c r="U125" s="20"/>
      <c r="V125" s="20"/>
      <c r="W125" s="22"/>
      <c r="X125" s="22"/>
      <c r="Y125" s="20"/>
      <c r="Z125" s="20"/>
      <c r="AA125" s="20"/>
      <c r="AB125" s="22"/>
      <c r="AC125" s="20"/>
      <c r="AD125" s="20"/>
      <c r="AE125" s="20"/>
      <c r="AF125" s="22"/>
      <c r="AG125" s="20"/>
      <c r="AH125" s="20"/>
      <c r="AI125" s="20"/>
      <c r="AJ125" s="22"/>
      <c r="AK125" s="20"/>
      <c r="AL125" s="20"/>
      <c r="AM125" s="20"/>
      <c r="AN125" s="22"/>
      <c r="AO125" s="20"/>
      <c r="AP125" s="20"/>
      <c r="AQ125" s="20"/>
      <c r="AR125" s="20"/>
      <c r="AS125" s="20"/>
      <c r="AT125" s="20"/>
      <c r="AU125" s="20"/>
      <c r="AV125" s="20"/>
      <c r="AW125" s="20"/>
      <c r="AX125" s="20"/>
      <c r="AY125" s="20"/>
      <c r="AZ125" s="20"/>
      <c r="BA125" s="28"/>
      <c r="BB125" s="28"/>
      <c r="BD125" s="29"/>
      <c r="BE125" s="29"/>
      <c r="BF125" s="29"/>
      <c r="BG125" s="23"/>
      <c r="BH125" s="23"/>
      <c r="BI125" s="23"/>
      <c r="BJ125" s="23"/>
      <c r="BK125" s="23"/>
      <c r="BL125" s="23"/>
      <c r="BM125" s="23"/>
      <c r="BN125" s="23"/>
      <c r="BO125" s="23"/>
      <c r="BP125" s="23"/>
      <c r="BQ125" s="23"/>
      <c r="BR125" s="23"/>
      <c r="BS125" s="24"/>
      <c r="BT125" s="24"/>
      <c r="BU125" s="24"/>
      <c r="BV125" s="24"/>
      <c r="BW125" s="25"/>
      <c r="BX125" s="25"/>
      <c r="BY125" s="25"/>
      <c r="BZ125" s="23"/>
      <c r="CA125" s="23"/>
      <c r="CB125" s="25"/>
      <c r="CC125" s="23"/>
      <c r="CD125" s="23"/>
      <c r="CI125" s="15"/>
      <c r="CJ125" s="16"/>
      <c r="CL125" s="15"/>
      <c r="CM125" s="15"/>
      <c r="CN125" s="15"/>
      <c r="CO125" s="15"/>
      <c r="CP125" s="15"/>
      <c r="CQ125" s="15"/>
      <c r="CR125" s="15"/>
      <c r="CS125" s="20"/>
      <c r="CT125" s="20"/>
      <c r="CU125" s="20"/>
      <c r="CV125" s="20"/>
      <c r="CW125" s="20"/>
    </row>
    <row r="126" spans="18:101" s="14" customFormat="1" ht="16.5" customHeight="1" x14ac:dyDescent="0.15">
      <c r="R126" s="18"/>
      <c r="S126" s="22"/>
      <c r="T126" s="20"/>
      <c r="U126" s="20"/>
      <c r="V126" s="20"/>
      <c r="W126" s="22"/>
      <c r="X126" s="22"/>
      <c r="Y126" s="20"/>
      <c r="Z126" s="20"/>
      <c r="AA126" s="20"/>
      <c r="AB126" s="22"/>
      <c r="AC126" s="20"/>
      <c r="AD126" s="20"/>
      <c r="AE126" s="20"/>
      <c r="AF126" s="22"/>
      <c r="AG126" s="20"/>
      <c r="AH126" s="20"/>
      <c r="AI126" s="20"/>
      <c r="AJ126" s="22"/>
      <c r="AK126" s="20"/>
      <c r="AL126" s="20"/>
      <c r="AM126" s="20"/>
      <c r="AN126" s="22"/>
      <c r="AO126" s="20"/>
      <c r="AP126" s="20"/>
      <c r="AQ126" s="20"/>
      <c r="AR126" s="20"/>
      <c r="AS126" s="20"/>
      <c r="AT126" s="20"/>
      <c r="AU126" s="20"/>
      <c r="AV126" s="20"/>
      <c r="AW126" s="20"/>
      <c r="AX126" s="20"/>
      <c r="AY126" s="20"/>
      <c r="AZ126" s="20"/>
      <c r="BA126" s="28"/>
      <c r="BB126" s="28"/>
      <c r="BD126" s="29"/>
      <c r="BE126" s="29"/>
      <c r="BF126" s="29"/>
      <c r="BG126" s="23"/>
      <c r="BH126" s="23"/>
      <c r="BI126" s="23"/>
      <c r="BJ126" s="23"/>
      <c r="BK126" s="23"/>
      <c r="BL126" s="23"/>
      <c r="BM126" s="23"/>
      <c r="BN126" s="23"/>
      <c r="BO126" s="23"/>
      <c r="BP126" s="23"/>
      <c r="BQ126" s="23"/>
      <c r="BR126" s="23"/>
      <c r="BS126" s="24"/>
      <c r="BT126" s="24"/>
      <c r="BU126" s="24"/>
      <c r="BV126" s="24"/>
      <c r="BW126" s="25"/>
      <c r="BX126" s="25"/>
      <c r="BY126" s="25"/>
      <c r="BZ126" s="23"/>
      <c r="CA126" s="23"/>
      <c r="CB126" s="25"/>
      <c r="CC126" s="23"/>
      <c r="CD126" s="23"/>
      <c r="CI126" s="15"/>
      <c r="CJ126" s="16"/>
      <c r="CL126" s="15"/>
      <c r="CM126" s="15"/>
      <c r="CN126" s="15"/>
      <c r="CO126" s="15"/>
      <c r="CP126" s="15"/>
      <c r="CQ126" s="15"/>
      <c r="CR126" s="15"/>
      <c r="CS126" s="20"/>
      <c r="CT126" s="20"/>
      <c r="CU126" s="20"/>
      <c r="CV126" s="20"/>
      <c r="CW126" s="20"/>
    </row>
    <row r="127" spans="18:101" s="14" customFormat="1" ht="16.5" customHeight="1" x14ac:dyDescent="0.15">
      <c r="R127" s="18"/>
      <c r="S127" s="22"/>
      <c r="T127" s="20"/>
      <c r="U127" s="20"/>
      <c r="V127" s="20"/>
      <c r="W127" s="22"/>
      <c r="X127" s="22"/>
      <c r="Y127" s="20"/>
      <c r="Z127" s="20"/>
      <c r="AA127" s="20"/>
      <c r="AB127" s="22"/>
      <c r="AC127" s="20"/>
      <c r="AD127" s="20"/>
      <c r="AE127" s="20"/>
      <c r="AF127" s="22"/>
      <c r="AG127" s="20"/>
      <c r="AH127" s="20"/>
      <c r="AI127" s="20"/>
      <c r="AJ127" s="22"/>
      <c r="AK127" s="20"/>
      <c r="AL127" s="20"/>
      <c r="AM127" s="20"/>
      <c r="AN127" s="22"/>
      <c r="AO127" s="20"/>
      <c r="AP127" s="20"/>
      <c r="AQ127" s="20"/>
      <c r="AR127" s="20"/>
      <c r="AS127" s="20"/>
      <c r="AT127" s="20"/>
      <c r="AU127" s="20"/>
      <c r="AV127" s="20"/>
      <c r="AW127" s="20"/>
      <c r="AX127" s="20"/>
      <c r="AY127" s="20"/>
      <c r="AZ127" s="20"/>
      <c r="BA127" s="28"/>
      <c r="BB127" s="28"/>
      <c r="BD127" s="29"/>
      <c r="BE127" s="29"/>
      <c r="BF127" s="29"/>
      <c r="BG127" s="23"/>
      <c r="BH127" s="23"/>
      <c r="BI127" s="23"/>
      <c r="BJ127" s="23"/>
      <c r="BK127" s="23"/>
      <c r="BL127" s="23"/>
      <c r="BM127" s="23"/>
      <c r="BN127" s="23"/>
      <c r="BO127" s="23"/>
      <c r="BP127" s="23"/>
      <c r="BQ127" s="23"/>
      <c r="BR127" s="23"/>
      <c r="BS127" s="24"/>
      <c r="BT127" s="24"/>
      <c r="BU127" s="24"/>
      <c r="BV127" s="24"/>
      <c r="BW127" s="25"/>
      <c r="BX127" s="25"/>
      <c r="BY127" s="25"/>
      <c r="BZ127" s="23"/>
      <c r="CA127" s="23"/>
      <c r="CB127" s="25"/>
      <c r="CC127" s="23"/>
      <c r="CD127" s="23"/>
      <c r="CI127" s="15"/>
      <c r="CJ127" s="16"/>
      <c r="CL127" s="15"/>
      <c r="CM127" s="15"/>
      <c r="CN127" s="15"/>
      <c r="CO127" s="15"/>
      <c r="CP127" s="15"/>
      <c r="CQ127" s="15"/>
      <c r="CR127" s="15"/>
      <c r="CS127" s="20"/>
      <c r="CT127" s="20"/>
      <c r="CU127" s="20"/>
      <c r="CV127" s="20"/>
      <c r="CW127" s="20"/>
    </row>
    <row r="128" spans="18:101" s="14" customFormat="1" ht="16.5" customHeight="1" x14ac:dyDescent="0.15">
      <c r="R128" s="18"/>
      <c r="S128" s="22"/>
      <c r="T128" s="20"/>
      <c r="U128" s="20"/>
      <c r="V128" s="20"/>
      <c r="W128" s="22"/>
      <c r="X128" s="22"/>
      <c r="Y128" s="20"/>
      <c r="Z128" s="20"/>
      <c r="AA128" s="20"/>
      <c r="AB128" s="22"/>
      <c r="AC128" s="20"/>
      <c r="AD128" s="20"/>
      <c r="AE128" s="20"/>
      <c r="AF128" s="22"/>
      <c r="AG128" s="20"/>
      <c r="AH128" s="20"/>
      <c r="AI128" s="20"/>
      <c r="AJ128" s="22"/>
      <c r="AK128" s="20"/>
      <c r="AL128" s="20"/>
      <c r="AM128" s="20"/>
      <c r="AN128" s="22"/>
      <c r="AO128" s="20"/>
      <c r="AP128" s="20"/>
      <c r="AQ128" s="20"/>
      <c r="AR128" s="20"/>
      <c r="AS128" s="20"/>
      <c r="AT128" s="20"/>
      <c r="AU128" s="20"/>
      <c r="AV128" s="20"/>
      <c r="AW128" s="20"/>
      <c r="AX128" s="20"/>
      <c r="AY128" s="20"/>
      <c r="AZ128" s="20"/>
      <c r="BA128" s="28"/>
      <c r="BB128" s="28"/>
      <c r="BD128" s="29"/>
      <c r="BE128" s="29"/>
      <c r="BF128" s="29"/>
      <c r="BG128" s="23"/>
      <c r="BH128" s="23"/>
      <c r="BI128" s="23"/>
      <c r="BJ128" s="23"/>
      <c r="BK128" s="23"/>
      <c r="BL128" s="23"/>
      <c r="BM128" s="23"/>
      <c r="BN128" s="23"/>
      <c r="BO128" s="23"/>
      <c r="BP128" s="23"/>
      <c r="BQ128" s="23"/>
      <c r="BR128" s="23"/>
      <c r="BS128" s="24"/>
      <c r="BT128" s="24"/>
      <c r="BU128" s="24"/>
      <c r="BV128" s="24"/>
      <c r="BW128" s="25"/>
      <c r="BX128" s="25"/>
      <c r="BY128" s="25"/>
      <c r="BZ128" s="23"/>
      <c r="CA128" s="23"/>
      <c r="CB128" s="25"/>
      <c r="CC128" s="23"/>
      <c r="CD128" s="23"/>
      <c r="CI128" s="15"/>
      <c r="CJ128" s="16"/>
      <c r="CL128" s="15"/>
      <c r="CM128" s="15"/>
      <c r="CN128" s="15"/>
      <c r="CO128" s="15"/>
      <c r="CP128" s="15"/>
      <c r="CQ128" s="15"/>
      <c r="CR128" s="15"/>
      <c r="CS128" s="20"/>
      <c r="CT128" s="20"/>
      <c r="CU128" s="20"/>
      <c r="CV128" s="20"/>
      <c r="CW128" s="20"/>
    </row>
    <row r="129" spans="18:101" s="14" customFormat="1" ht="16.5" customHeight="1" x14ac:dyDescent="0.15">
      <c r="R129" s="18"/>
      <c r="S129" s="22"/>
      <c r="T129" s="20"/>
      <c r="U129" s="20"/>
      <c r="V129" s="20"/>
      <c r="W129" s="22"/>
      <c r="X129" s="22"/>
      <c r="Y129" s="20"/>
      <c r="Z129" s="20"/>
      <c r="AA129" s="20"/>
      <c r="AB129" s="22"/>
      <c r="AC129" s="20"/>
      <c r="AD129" s="20"/>
      <c r="AE129" s="20"/>
      <c r="AF129" s="22"/>
      <c r="AG129" s="20"/>
      <c r="AH129" s="20"/>
      <c r="AI129" s="20"/>
      <c r="AJ129" s="22"/>
      <c r="AK129" s="20"/>
      <c r="AL129" s="20"/>
      <c r="AM129" s="20"/>
      <c r="AN129" s="22"/>
      <c r="AO129" s="20"/>
      <c r="AP129" s="20"/>
      <c r="AQ129" s="20"/>
      <c r="AR129" s="20"/>
      <c r="AS129" s="20"/>
      <c r="AT129" s="20"/>
      <c r="AU129" s="20"/>
      <c r="AV129" s="20"/>
      <c r="AW129" s="20"/>
      <c r="AX129" s="20"/>
      <c r="AY129" s="20"/>
      <c r="AZ129" s="20"/>
      <c r="BA129" s="28"/>
      <c r="BB129" s="28"/>
      <c r="BD129" s="29"/>
      <c r="BE129" s="29"/>
      <c r="BF129" s="29"/>
      <c r="BG129" s="23"/>
      <c r="BH129" s="23"/>
      <c r="BI129" s="23"/>
      <c r="BJ129" s="23"/>
      <c r="BK129" s="23"/>
      <c r="BL129" s="23"/>
      <c r="BM129" s="23"/>
      <c r="BN129" s="23"/>
      <c r="BO129" s="23"/>
      <c r="BP129" s="23"/>
      <c r="BQ129" s="23"/>
      <c r="BR129" s="23"/>
      <c r="BS129" s="24"/>
      <c r="BT129" s="24"/>
      <c r="BU129" s="24"/>
      <c r="BV129" s="24"/>
      <c r="BW129" s="25"/>
      <c r="BX129" s="25"/>
      <c r="BY129" s="25"/>
      <c r="BZ129" s="23"/>
      <c r="CA129" s="23"/>
      <c r="CB129" s="25"/>
      <c r="CC129" s="23"/>
      <c r="CD129" s="23"/>
      <c r="CI129" s="15"/>
      <c r="CJ129" s="16"/>
      <c r="CL129" s="15"/>
      <c r="CM129" s="15"/>
      <c r="CN129" s="15"/>
      <c r="CO129" s="15"/>
      <c r="CP129" s="15"/>
      <c r="CQ129" s="15"/>
      <c r="CR129" s="15"/>
      <c r="CS129" s="20"/>
      <c r="CT129" s="20"/>
      <c r="CU129" s="20"/>
      <c r="CV129" s="20"/>
      <c r="CW129" s="20"/>
    </row>
    <row r="130" spans="18:101" s="14" customFormat="1" ht="16.5" customHeight="1" x14ac:dyDescent="0.15">
      <c r="R130" s="18"/>
      <c r="S130" s="22"/>
      <c r="T130" s="20"/>
      <c r="U130" s="20"/>
      <c r="V130" s="20"/>
      <c r="W130" s="22"/>
      <c r="X130" s="22"/>
      <c r="Y130" s="20"/>
      <c r="Z130" s="20"/>
      <c r="AA130" s="20"/>
      <c r="AB130" s="22"/>
      <c r="AC130" s="20"/>
      <c r="AD130" s="20"/>
      <c r="AE130" s="20"/>
      <c r="AF130" s="22"/>
      <c r="AG130" s="20"/>
      <c r="AH130" s="20"/>
      <c r="AI130" s="20"/>
      <c r="AJ130" s="22"/>
      <c r="AK130" s="20"/>
      <c r="AL130" s="20"/>
      <c r="AM130" s="20"/>
      <c r="AN130" s="22"/>
      <c r="AO130" s="20"/>
      <c r="AP130" s="20"/>
      <c r="AQ130" s="20"/>
      <c r="AR130" s="20"/>
      <c r="AS130" s="20"/>
      <c r="AT130" s="20"/>
      <c r="AU130" s="20"/>
      <c r="AV130" s="20"/>
      <c r="AW130" s="20"/>
      <c r="AX130" s="20"/>
      <c r="AY130" s="20"/>
      <c r="AZ130" s="20"/>
      <c r="BA130" s="28"/>
      <c r="BB130" s="28"/>
      <c r="BD130" s="29"/>
      <c r="BE130" s="29"/>
      <c r="BF130" s="29"/>
      <c r="BG130" s="23"/>
      <c r="BH130" s="23"/>
      <c r="BI130" s="23"/>
      <c r="BJ130" s="23"/>
      <c r="BK130" s="23"/>
      <c r="BL130" s="23"/>
      <c r="BM130" s="23"/>
      <c r="BN130" s="23"/>
      <c r="BO130" s="23"/>
      <c r="BP130" s="23"/>
      <c r="BQ130" s="23"/>
      <c r="BR130" s="23"/>
      <c r="BS130" s="24"/>
      <c r="BT130" s="24"/>
      <c r="BU130" s="24"/>
      <c r="BV130" s="24"/>
      <c r="BW130" s="25"/>
      <c r="BX130" s="25"/>
      <c r="BY130" s="25"/>
      <c r="BZ130" s="23"/>
      <c r="CA130" s="23"/>
      <c r="CB130" s="25"/>
      <c r="CC130" s="23"/>
      <c r="CD130" s="23"/>
      <c r="CI130" s="15"/>
      <c r="CJ130" s="16"/>
      <c r="CL130" s="15"/>
      <c r="CM130" s="15"/>
      <c r="CN130" s="15"/>
      <c r="CO130" s="15"/>
      <c r="CP130" s="15"/>
      <c r="CQ130" s="15"/>
      <c r="CR130" s="15"/>
      <c r="CS130" s="20"/>
      <c r="CT130" s="20"/>
      <c r="CU130" s="20"/>
      <c r="CV130" s="20"/>
      <c r="CW130" s="20"/>
    </row>
    <row r="131" spans="18:101" s="14" customFormat="1" ht="16.5" customHeight="1" x14ac:dyDescent="0.15">
      <c r="R131" s="18"/>
      <c r="S131" s="22"/>
      <c r="T131" s="20"/>
      <c r="U131" s="20"/>
      <c r="V131" s="20"/>
      <c r="W131" s="22"/>
      <c r="X131" s="22"/>
      <c r="Y131" s="20"/>
      <c r="Z131" s="20"/>
      <c r="AA131" s="20"/>
      <c r="AB131" s="22"/>
      <c r="AC131" s="20"/>
      <c r="AD131" s="20"/>
      <c r="AE131" s="20"/>
      <c r="AF131" s="22"/>
      <c r="AG131" s="20"/>
      <c r="AH131" s="20"/>
      <c r="AI131" s="20"/>
      <c r="AJ131" s="22"/>
      <c r="AK131" s="20"/>
      <c r="AL131" s="20"/>
      <c r="AM131" s="20"/>
      <c r="AN131" s="22"/>
      <c r="AO131" s="20"/>
      <c r="AP131" s="20"/>
      <c r="AQ131" s="20"/>
      <c r="AR131" s="20"/>
      <c r="AS131" s="20"/>
      <c r="AT131" s="20"/>
      <c r="AU131" s="20"/>
      <c r="AV131" s="20"/>
      <c r="AW131" s="20"/>
      <c r="AX131" s="20"/>
      <c r="AY131" s="20"/>
      <c r="AZ131" s="20"/>
      <c r="BA131" s="28"/>
      <c r="BB131" s="28"/>
      <c r="BD131" s="29"/>
      <c r="BE131" s="29"/>
      <c r="BF131" s="29"/>
      <c r="BG131" s="23"/>
      <c r="BH131" s="23"/>
      <c r="BI131" s="23"/>
      <c r="BJ131" s="23"/>
      <c r="BK131" s="23"/>
      <c r="BL131" s="23"/>
      <c r="BM131" s="23"/>
      <c r="BN131" s="23"/>
      <c r="BO131" s="23"/>
      <c r="BP131" s="23"/>
      <c r="BQ131" s="23"/>
      <c r="BR131" s="23"/>
      <c r="BS131" s="24"/>
      <c r="BT131" s="24"/>
      <c r="BU131" s="24"/>
      <c r="BV131" s="24"/>
      <c r="BW131" s="25"/>
      <c r="BX131" s="25"/>
      <c r="BY131" s="25"/>
      <c r="BZ131" s="23"/>
      <c r="CA131" s="23"/>
      <c r="CB131" s="25"/>
      <c r="CC131" s="23"/>
      <c r="CD131" s="23"/>
      <c r="CI131" s="15"/>
      <c r="CJ131" s="16"/>
      <c r="CL131" s="15"/>
      <c r="CM131" s="15"/>
      <c r="CN131" s="15"/>
      <c r="CO131" s="15"/>
      <c r="CP131" s="15"/>
      <c r="CQ131" s="15"/>
      <c r="CR131" s="15"/>
      <c r="CS131" s="20"/>
      <c r="CT131" s="20"/>
      <c r="CU131" s="20"/>
      <c r="CV131" s="20"/>
      <c r="CW131" s="20"/>
    </row>
    <row r="132" spans="18:101" s="14" customFormat="1" ht="16.5" customHeight="1" x14ac:dyDescent="0.15">
      <c r="R132" s="18"/>
      <c r="S132" s="22"/>
      <c r="T132" s="20"/>
      <c r="U132" s="20"/>
      <c r="V132" s="20"/>
      <c r="W132" s="22"/>
      <c r="X132" s="22"/>
      <c r="Y132" s="20"/>
      <c r="Z132" s="20"/>
      <c r="AA132" s="20"/>
      <c r="AB132" s="22"/>
      <c r="AC132" s="20"/>
      <c r="AD132" s="20"/>
      <c r="AE132" s="20"/>
      <c r="AF132" s="22"/>
      <c r="AG132" s="20"/>
      <c r="AH132" s="20"/>
      <c r="AI132" s="20"/>
      <c r="AJ132" s="22"/>
      <c r="AK132" s="20"/>
      <c r="AL132" s="20"/>
      <c r="AM132" s="20"/>
      <c r="AN132" s="22"/>
      <c r="AO132" s="20"/>
      <c r="AP132" s="20"/>
      <c r="AQ132" s="20"/>
      <c r="AR132" s="20"/>
      <c r="AS132" s="20"/>
      <c r="AT132" s="20"/>
      <c r="AU132" s="20"/>
      <c r="AV132" s="20"/>
      <c r="AW132" s="20"/>
      <c r="AX132" s="20"/>
      <c r="AY132" s="20"/>
      <c r="AZ132" s="20"/>
      <c r="BA132" s="28"/>
      <c r="BB132" s="28"/>
      <c r="BD132" s="29"/>
      <c r="BE132" s="29"/>
      <c r="BF132" s="29"/>
      <c r="BG132" s="23"/>
      <c r="BH132" s="23"/>
      <c r="BI132" s="23"/>
      <c r="BJ132" s="23"/>
      <c r="BK132" s="23"/>
      <c r="BL132" s="23"/>
      <c r="BM132" s="23"/>
      <c r="BN132" s="23"/>
      <c r="BO132" s="23"/>
      <c r="BP132" s="23"/>
      <c r="BQ132" s="23"/>
      <c r="BR132" s="23"/>
      <c r="BS132" s="24"/>
      <c r="BT132" s="24"/>
      <c r="BU132" s="24"/>
      <c r="BV132" s="24"/>
      <c r="BW132" s="25"/>
      <c r="BX132" s="25"/>
      <c r="BY132" s="25"/>
      <c r="BZ132" s="23"/>
      <c r="CA132" s="23"/>
      <c r="CB132" s="25"/>
      <c r="CC132" s="23"/>
      <c r="CD132" s="23"/>
      <c r="CI132" s="15"/>
      <c r="CJ132" s="16"/>
      <c r="CL132" s="15"/>
      <c r="CM132" s="15"/>
      <c r="CN132" s="15"/>
      <c r="CO132" s="15"/>
      <c r="CP132" s="15"/>
      <c r="CQ132" s="15"/>
      <c r="CR132" s="15"/>
      <c r="CS132" s="20"/>
      <c r="CT132" s="20"/>
      <c r="CU132" s="20"/>
      <c r="CV132" s="20"/>
      <c r="CW132" s="20"/>
    </row>
    <row r="133" spans="18:101" s="14" customFormat="1" ht="16.5" customHeight="1" x14ac:dyDescent="0.15">
      <c r="R133" s="18"/>
      <c r="S133" s="22"/>
      <c r="T133" s="20"/>
      <c r="U133" s="20"/>
      <c r="V133" s="20"/>
      <c r="W133" s="22"/>
      <c r="X133" s="22"/>
      <c r="Y133" s="20"/>
      <c r="Z133" s="20"/>
      <c r="AA133" s="20"/>
      <c r="AB133" s="22"/>
      <c r="AC133" s="20"/>
      <c r="AD133" s="20"/>
      <c r="AE133" s="20"/>
      <c r="AF133" s="22"/>
      <c r="AG133" s="20"/>
      <c r="AH133" s="20"/>
      <c r="AI133" s="20"/>
      <c r="AJ133" s="22"/>
      <c r="AK133" s="20"/>
      <c r="AL133" s="20"/>
      <c r="AM133" s="20"/>
      <c r="AN133" s="22"/>
      <c r="AO133" s="20"/>
      <c r="AP133" s="20"/>
      <c r="AQ133" s="20"/>
      <c r="AR133" s="20"/>
      <c r="AS133" s="20"/>
      <c r="AT133" s="20"/>
      <c r="AU133" s="20"/>
      <c r="AV133" s="20"/>
      <c r="AW133" s="20"/>
      <c r="AX133" s="20"/>
      <c r="AY133" s="20"/>
      <c r="AZ133" s="20"/>
      <c r="BA133" s="28"/>
      <c r="BB133" s="28"/>
      <c r="BD133" s="29"/>
      <c r="BE133" s="29"/>
      <c r="BF133" s="29"/>
      <c r="BG133" s="23"/>
      <c r="BH133" s="23"/>
      <c r="BI133" s="23"/>
      <c r="BJ133" s="23"/>
      <c r="BK133" s="23"/>
      <c r="BL133" s="23"/>
      <c r="BM133" s="23"/>
      <c r="BN133" s="23"/>
      <c r="BO133" s="23"/>
      <c r="BP133" s="23"/>
      <c r="BQ133" s="23"/>
      <c r="BR133" s="23"/>
      <c r="BS133" s="24"/>
      <c r="BT133" s="24"/>
      <c r="BU133" s="24"/>
      <c r="BV133" s="24"/>
      <c r="BW133" s="25"/>
      <c r="BX133" s="25"/>
      <c r="BY133" s="25"/>
      <c r="BZ133" s="23"/>
      <c r="CA133" s="23"/>
      <c r="CB133" s="25"/>
      <c r="CC133" s="23"/>
      <c r="CD133" s="23"/>
      <c r="CI133" s="15"/>
      <c r="CJ133" s="16"/>
      <c r="CL133" s="15"/>
      <c r="CM133" s="15"/>
      <c r="CN133" s="15"/>
      <c r="CO133" s="15"/>
      <c r="CP133" s="15"/>
      <c r="CQ133" s="15"/>
      <c r="CR133" s="15"/>
      <c r="CS133" s="20"/>
      <c r="CT133" s="20"/>
      <c r="CU133" s="20"/>
      <c r="CV133" s="20"/>
      <c r="CW133" s="20"/>
    </row>
    <row r="134" spans="18:101" s="14" customFormat="1" ht="16.5" customHeight="1" x14ac:dyDescent="0.15">
      <c r="R134" s="18"/>
      <c r="S134" s="22"/>
      <c r="T134" s="20"/>
      <c r="U134" s="20"/>
      <c r="V134" s="20"/>
      <c r="W134" s="22"/>
      <c r="X134" s="22"/>
      <c r="Y134" s="20"/>
      <c r="Z134" s="20"/>
      <c r="AA134" s="20"/>
      <c r="AB134" s="22"/>
      <c r="AC134" s="20"/>
      <c r="AD134" s="20"/>
      <c r="AE134" s="20"/>
      <c r="AF134" s="22"/>
      <c r="AG134" s="20"/>
      <c r="AH134" s="20"/>
      <c r="AI134" s="20"/>
      <c r="AJ134" s="22"/>
      <c r="AK134" s="20"/>
      <c r="AL134" s="20"/>
      <c r="AM134" s="20"/>
      <c r="AN134" s="22"/>
      <c r="AO134" s="20"/>
      <c r="AP134" s="20"/>
      <c r="AQ134" s="20"/>
      <c r="AR134" s="20"/>
      <c r="AS134" s="20"/>
      <c r="AT134" s="20"/>
      <c r="AU134" s="20"/>
      <c r="AV134" s="20"/>
      <c r="AW134" s="20"/>
      <c r="AX134" s="20"/>
      <c r="AY134" s="20"/>
      <c r="AZ134" s="20"/>
      <c r="BA134" s="28"/>
      <c r="BB134" s="28"/>
      <c r="BD134" s="29"/>
      <c r="BE134" s="29"/>
      <c r="BF134" s="29"/>
      <c r="BG134" s="23"/>
      <c r="BH134" s="23"/>
      <c r="BI134" s="23"/>
      <c r="BJ134" s="23"/>
      <c r="BK134" s="23"/>
      <c r="BL134" s="23"/>
      <c r="BM134" s="23"/>
      <c r="BN134" s="23"/>
      <c r="BO134" s="23"/>
      <c r="BP134" s="23"/>
      <c r="BQ134" s="23"/>
      <c r="BR134" s="23"/>
      <c r="BS134" s="24"/>
      <c r="BT134" s="24"/>
      <c r="BU134" s="24"/>
      <c r="BV134" s="24"/>
      <c r="BW134" s="25"/>
      <c r="BX134" s="25"/>
      <c r="BY134" s="25"/>
      <c r="BZ134" s="23"/>
      <c r="CA134" s="23"/>
      <c r="CB134" s="25"/>
      <c r="CC134" s="23"/>
      <c r="CD134" s="23"/>
      <c r="CI134" s="15"/>
      <c r="CJ134" s="16"/>
      <c r="CL134" s="15"/>
      <c r="CM134" s="15"/>
      <c r="CN134" s="15"/>
      <c r="CO134" s="15"/>
      <c r="CP134" s="15"/>
      <c r="CQ134" s="15"/>
      <c r="CR134" s="15"/>
      <c r="CS134" s="20"/>
      <c r="CT134" s="20"/>
      <c r="CU134" s="20"/>
      <c r="CV134" s="20"/>
      <c r="CW134" s="20"/>
    </row>
    <row r="135" spans="18:101" s="14" customFormat="1" ht="16.5" customHeight="1" x14ac:dyDescent="0.15">
      <c r="R135" s="18"/>
      <c r="S135" s="22"/>
      <c r="T135" s="20"/>
      <c r="U135" s="20"/>
      <c r="V135" s="20"/>
      <c r="W135" s="22"/>
      <c r="X135" s="22"/>
      <c r="Y135" s="20"/>
      <c r="Z135" s="20"/>
      <c r="AA135" s="20"/>
      <c r="AB135" s="22"/>
      <c r="AC135" s="20"/>
      <c r="AD135" s="20"/>
      <c r="AE135" s="20"/>
      <c r="AF135" s="22"/>
      <c r="AG135" s="20"/>
      <c r="AH135" s="20"/>
      <c r="AI135" s="20"/>
      <c r="AJ135" s="22"/>
      <c r="AK135" s="20"/>
      <c r="AL135" s="20"/>
      <c r="AM135" s="20"/>
      <c r="AN135" s="22"/>
      <c r="AO135" s="20"/>
      <c r="AP135" s="20"/>
      <c r="AQ135" s="20"/>
      <c r="AR135" s="20"/>
      <c r="AS135" s="20"/>
      <c r="AT135" s="20"/>
      <c r="AU135" s="20"/>
      <c r="AV135" s="20"/>
      <c r="AW135" s="20"/>
      <c r="AX135" s="20"/>
      <c r="AY135" s="20"/>
      <c r="AZ135" s="20"/>
      <c r="BA135" s="28"/>
      <c r="BB135" s="28"/>
      <c r="BD135" s="29"/>
      <c r="BE135" s="29"/>
      <c r="BF135" s="29"/>
      <c r="BG135" s="23"/>
      <c r="BH135" s="23"/>
      <c r="BI135" s="23"/>
      <c r="BJ135" s="23"/>
      <c r="BK135" s="23"/>
      <c r="BL135" s="23"/>
      <c r="BM135" s="23"/>
      <c r="BN135" s="23"/>
      <c r="BO135" s="23"/>
      <c r="BP135" s="23"/>
      <c r="BQ135" s="23"/>
      <c r="BR135" s="23"/>
      <c r="BS135" s="24"/>
      <c r="BT135" s="24"/>
      <c r="BU135" s="24"/>
      <c r="BV135" s="24"/>
      <c r="BW135" s="25"/>
      <c r="BX135" s="25"/>
      <c r="BY135" s="25"/>
      <c r="BZ135" s="23"/>
      <c r="CA135" s="23"/>
      <c r="CB135" s="25"/>
      <c r="CC135" s="23"/>
      <c r="CD135" s="23"/>
      <c r="CI135" s="15"/>
      <c r="CJ135" s="16"/>
      <c r="CL135" s="15"/>
      <c r="CM135" s="15"/>
      <c r="CN135" s="15"/>
      <c r="CO135" s="15"/>
      <c r="CP135" s="15"/>
      <c r="CQ135" s="15"/>
      <c r="CR135" s="15"/>
      <c r="CS135" s="20"/>
      <c r="CT135" s="20"/>
      <c r="CU135" s="20"/>
      <c r="CV135" s="20"/>
      <c r="CW135" s="20"/>
    </row>
    <row r="136" spans="18:101" s="14" customFormat="1" ht="16.5" customHeight="1" x14ac:dyDescent="0.15">
      <c r="R136" s="18"/>
      <c r="S136" s="22"/>
      <c r="T136" s="20"/>
      <c r="U136" s="20"/>
      <c r="V136" s="20"/>
      <c r="W136" s="22"/>
      <c r="X136" s="22"/>
      <c r="Y136" s="20"/>
      <c r="Z136" s="20"/>
      <c r="AA136" s="20"/>
      <c r="AB136" s="22"/>
      <c r="AC136" s="20"/>
      <c r="AD136" s="20"/>
      <c r="AE136" s="20"/>
      <c r="AF136" s="22"/>
      <c r="AG136" s="20"/>
      <c r="AH136" s="20"/>
      <c r="AI136" s="20"/>
      <c r="AJ136" s="22"/>
      <c r="AK136" s="20"/>
      <c r="AL136" s="20"/>
      <c r="AM136" s="20"/>
      <c r="AN136" s="22"/>
      <c r="AO136" s="20"/>
      <c r="AP136" s="20"/>
      <c r="AQ136" s="20"/>
      <c r="AR136" s="20"/>
      <c r="AS136" s="20"/>
      <c r="AT136" s="20"/>
      <c r="AU136" s="20"/>
      <c r="AV136" s="20"/>
      <c r="AW136" s="20"/>
      <c r="AX136" s="20"/>
      <c r="AY136" s="20"/>
      <c r="AZ136" s="20"/>
      <c r="BA136" s="28"/>
      <c r="BB136" s="28"/>
      <c r="BD136" s="29"/>
      <c r="BE136" s="29"/>
      <c r="BF136" s="29"/>
      <c r="BG136" s="23"/>
      <c r="BH136" s="23"/>
      <c r="BI136" s="23"/>
      <c r="BJ136" s="23"/>
      <c r="BK136" s="23"/>
      <c r="BL136" s="23"/>
      <c r="BM136" s="23"/>
      <c r="BN136" s="23"/>
      <c r="BO136" s="23"/>
      <c r="BP136" s="23"/>
      <c r="BQ136" s="23"/>
      <c r="BR136" s="23"/>
      <c r="BS136" s="24"/>
      <c r="BT136" s="24"/>
      <c r="BU136" s="24"/>
      <c r="BV136" s="24"/>
      <c r="BW136" s="25"/>
      <c r="BX136" s="25"/>
      <c r="BY136" s="25"/>
      <c r="BZ136" s="23"/>
      <c r="CA136" s="23"/>
      <c r="CB136" s="25"/>
      <c r="CC136" s="23"/>
      <c r="CD136" s="23"/>
      <c r="CI136" s="15"/>
      <c r="CJ136" s="16"/>
      <c r="CL136" s="15"/>
      <c r="CM136" s="15"/>
      <c r="CN136" s="15"/>
      <c r="CO136" s="15"/>
      <c r="CP136" s="15"/>
      <c r="CQ136" s="15"/>
      <c r="CR136" s="15"/>
      <c r="CS136" s="20"/>
      <c r="CT136" s="20"/>
      <c r="CU136" s="20"/>
      <c r="CV136" s="20"/>
      <c r="CW136" s="20"/>
    </row>
    <row r="137" spans="18:101" s="14" customFormat="1" ht="16.5" customHeight="1" x14ac:dyDescent="0.15">
      <c r="R137" s="18"/>
      <c r="S137" s="22"/>
      <c r="T137" s="20"/>
      <c r="U137" s="20"/>
      <c r="V137" s="20"/>
      <c r="W137" s="22"/>
      <c r="X137" s="22"/>
      <c r="Y137" s="20"/>
      <c r="Z137" s="20"/>
      <c r="AA137" s="20"/>
      <c r="AB137" s="22"/>
      <c r="AC137" s="20"/>
      <c r="AD137" s="20"/>
      <c r="AE137" s="20"/>
      <c r="AF137" s="22"/>
      <c r="AG137" s="20"/>
      <c r="AH137" s="20"/>
      <c r="AI137" s="20"/>
      <c r="AJ137" s="22"/>
      <c r="AK137" s="20"/>
      <c r="AL137" s="20"/>
      <c r="AM137" s="20"/>
      <c r="AN137" s="22"/>
      <c r="AO137" s="20"/>
      <c r="AP137" s="20"/>
      <c r="AQ137" s="20"/>
      <c r="AR137" s="20"/>
      <c r="AS137" s="20"/>
      <c r="AT137" s="20"/>
      <c r="AU137" s="20"/>
      <c r="AV137" s="20"/>
      <c r="AW137" s="20"/>
      <c r="AX137" s="20"/>
      <c r="AY137" s="20"/>
      <c r="AZ137" s="20"/>
      <c r="BA137" s="28"/>
      <c r="BB137" s="28"/>
      <c r="BD137" s="29"/>
      <c r="BE137" s="29"/>
      <c r="BF137" s="29"/>
      <c r="BG137" s="23"/>
      <c r="BH137" s="23"/>
      <c r="BI137" s="23"/>
      <c r="BJ137" s="23"/>
      <c r="BK137" s="23"/>
      <c r="BL137" s="23"/>
      <c r="BM137" s="23"/>
      <c r="BN137" s="23"/>
      <c r="BO137" s="23"/>
      <c r="BP137" s="23"/>
      <c r="BQ137" s="23"/>
      <c r="BR137" s="23"/>
      <c r="BS137" s="24"/>
      <c r="BT137" s="24"/>
      <c r="BU137" s="24"/>
      <c r="BV137" s="24"/>
      <c r="BW137" s="25"/>
      <c r="BX137" s="25"/>
      <c r="BY137" s="25"/>
      <c r="BZ137" s="23"/>
      <c r="CA137" s="23"/>
      <c r="CB137" s="25"/>
      <c r="CC137" s="23"/>
      <c r="CD137" s="23"/>
      <c r="CI137" s="15"/>
      <c r="CJ137" s="16"/>
      <c r="CL137" s="15"/>
      <c r="CM137" s="15"/>
      <c r="CN137" s="15"/>
      <c r="CO137" s="15"/>
      <c r="CP137" s="15"/>
      <c r="CQ137" s="15"/>
      <c r="CR137" s="15"/>
      <c r="CS137" s="20"/>
      <c r="CT137" s="20"/>
      <c r="CU137" s="20"/>
      <c r="CV137" s="20"/>
      <c r="CW137" s="20"/>
    </row>
    <row r="138" spans="18:101" s="14" customFormat="1" ht="16.5" customHeight="1" x14ac:dyDescent="0.15">
      <c r="R138" s="18"/>
      <c r="S138" s="22"/>
      <c r="T138" s="20"/>
      <c r="U138" s="20"/>
      <c r="V138" s="20"/>
      <c r="W138" s="22"/>
      <c r="X138" s="22"/>
      <c r="Y138" s="20"/>
      <c r="Z138" s="20"/>
      <c r="AA138" s="20"/>
      <c r="AB138" s="22"/>
      <c r="AC138" s="20"/>
      <c r="AD138" s="20"/>
      <c r="AE138" s="20"/>
      <c r="AF138" s="22"/>
      <c r="AG138" s="20"/>
      <c r="AH138" s="20"/>
      <c r="AI138" s="20"/>
      <c r="AJ138" s="22"/>
      <c r="AK138" s="20"/>
      <c r="AL138" s="20"/>
      <c r="AM138" s="20"/>
      <c r="AN138" s="22"/>
      <c r="AO138" s="20"/>
      <c r="AP138" s="20"/>
      <c r="AQ138" s="20"/>
      <c r="AR138" s="20"/>
      <c r="AS138" s="20"/>
      <c r="AT138" s="20"/>
      <c r="AU138" s="20"/>
      <c r="AV138" s="20"/>
      <c r="AW138" s="20"/>
      <c r="AX138" s="20"/>
      <c r="AY138" s="20"/>
      <c r="AZ138" s="20"/>
      <c r="BA138" s="28"/>
      <c r="BB138" s="28"/>
      <c r="BD138" s="29"/>
      <c r="BE138" s="29"/>
      <c r="BF138" s="29"/>
      <c r="BG138" s="23"/>
      <c r="BH138" s="23"/>
      <c r="BI138" s="23"/>
      <c r="BJ138" s="23"/>
      <c r="BK138" s="23"/>
      <c r="BL138" s="23"/>
      <c r="BM138" s="23"/>
      <c r="BN138" s="23"/>
      <c r="BO138" s="23"/>
      <c r="BP138" s="23"/>
      <c r="BQ138" s="23"/>
      <c r="BR138" s="23"/>
      <c r="BS138" s="24"/>
      <c r="BT138" s="24"/>
      <c r="BU138" s="24"/>
      <c r="BV138" s="24"/>
      <c r="BW138" s="25"/>
      <c r="BX138" s="25"/>
      <c r="BY138" s="25"/>
      <c r="BZ138" s="23"/>
      <c r="CA138" s="23"/>
      <c r="CB138" s="25"/>
      <c r="CC138" s="23"/>
      <c r="CD138" s="23"/>
      <c r="CI138" s="15"/>
      <c r="CJ138" s="16"/>
      <c r="CL138" s="15"/>
      <c r="CM138" s="15"/>
      <c r="CN138" s="15"/>
      <c r="CO138" s="15"/>
      <c r="CP138" s="15"/>
      <c r="CQ138" s="15"/>
      <c r="CR138" s="15"/>
      <c r="CS138" s="20"/>
      <c r="CT138" s="20"/>
      <c r="CU138" s="20"/>
      <c r="CV138" s="20"/>
      <c r="CW138" s="20"/>
    </row>
    <row r="139" spans="18:101" s="14" customFormat="1" ht="16.5" customHeight="1" x14ac:dyDescent="0.15">
      <c r="R139" s="18"/>
      <c r="S139" s="22"/>
      <c r="T139" s="20"/>
      <c r="U139" s="20"/>
      <c r="V139" s="20"/>
      <c r="W139" s="22"/>
      <c r="X139" s="22"/>
      <c r="Y139" s="20"/>
      <c r="Z139" s="20"/>
      <c r="AA139" s="20"/>
      <c r="AB139" s="22"/>
      <c r="AC139" s="20"/>
      <c r="AD139" s="20"/>
      <c r="AE139" s="20"/>
      <c r="AF139" s="22"/>
      <c r="AG139" s="20"/>
      <c r="AH139" s="20"/>
      <c r="AI139" s="20"/>
      <c r="AJ139" s="22"/>
      <c r="AK139" s="20"/>
      <c r="AL139" s="20"/>
      <c r="AM139" s="20"/>
      <c r="AN139" s="22"/>
      <c r="AO139" s="20"/>
      <c r="AP139" s="20"/>
      <c r="AQ139" s="20"/>
      <c r="AR139" s="20"/>
      <c r="AS139" s="20"/>
      <c r="AT139" s="20"/>
      <c r="AU139" s="20"/>
      <c r="AV139" s="20"/>
      <c r="AW139" s="20"/>
      <c r="AX139" s="20"/>
      <c r="AY139" s="20"/>
      <c r="AZ139" s="20"/>
      <c r="BA139" s="28"/>
      <c r="BB139" s="28"/>
      <c r="BD139" s="29"/>
      <c r="BE139" s="29"/>
      <c r="BF139" s="29"/>
      <c r="BG139" s="23"/>
      <c r="BH139" s="23"/>
      <c r="BI139" s="23"/>
      <c r="BJ139" s="23"/>
      <c r="BK139" s="23"/>
      <c r="BL139" s="23"/>
      <c r="BM139" s="23"/>
      <c r="BN139" s="23"/>
      <c r="BO139" s="23"/>
      <c r="BP139" s="23"/>
      <c r="BQ139" s="23"/>
      <c r="BR139" s="23"/>
      <c r="BS139" s="24"/>
      <c r="BT139" s="24"/>
      <c r="BU139" s="24"/>
      <c r="BV139" s="24"/>
      <c r="BW139" s="25"/>
      <c r="BX139" s="25"/>
      <c r="BY139" s="25"/>
      <c r="BZ139" s="23"/>
      <c r="CA139" s="23"/>
      <c r="CB139" s="25"/>
      <c r="CC139" s="23"/>
      <c r="CD139" s="23"/>
      <c r="CI139" s="15"/>
      <c r="CJ139" s="16"/>
      <c r="CL139" s="15"/>
      <c r="CM139" s="15"/>
      <c r="CN139" s="15"/>
      <c r="CO139" s="15"/>
      <c r="CP139" s="15"/>
      <c r="CQ139" s="15"/>
      <c r="CR139" s="15"/>
      <c r="CS139" s="20"/>
      <c r="CT139" s="20"/>
      <c r="CU139" s="20"/>
      <c r="CV139" s="20"/>
      <c r="CW139" s="20"/>
    </row>
    <row r="140" spans="18:101" s="14" customFormat="1" ht="16.5" customHeight="1" x14ac:dyDescent="0.15">
      <c r="R140" s="18"/>
      <c r="S140" s="22"/>
      <c r="T140" s="20"/>
      <c r="U140" s="20"/>
      <c r="V140" s="20"/>
      <c r="W140" s="22"/>
      <c r="X140" s="22"/>
      <c r="Y140" s="20"/>
      <c r="Z140" s="20"/>
      <c r="AA140" s="20"/>
      <c r="AB140" s="22"/>
      <c r="AC140" s="20"/>
      <c r="AD140" s="20"/>
      <c r="AE140" s="20"/>
      <c r="AF140" s="22"/>
      <c r="AG140" s="20"/>
      <c r="AH140" s="20"/>
      <c r="AI140" s="20"/>
      <c r="AJ140" s="22"/>
      <c r="AK140" s="20"/>
      <c r="AL140" s="20"/>
      <c r="AM140" s="20"/>
      <c r="AN140" s="22"/>
      <c r="AO140" s="20"/>
      <c r="AP140" s="20"/>
      <c r="AQ140" s="20"/>
      <c r="AR140" s="20"/>
      <c r="AS140" s="20"/>
      <c r="AT140" s="20"/>
      <c r="AU140" s="20"/>
      <c r="AV140" s="20"/>
      <c r="AW140" s="20"/>
      <c r="AX140" s="20"/>
      <c r="AY140" s="20"/>
      <c r="AZ140" s="20"/>
      <c r="BA140" s="28"/>
      <c r="BB140" s="28"/>
      <c r="BD140" s="29"/>
      <c r="BE140" s="29"/>
      <c r="BF140" s="29"/>
      <c r="BG140" s="23"/>
      <c r="BH140" s="23"/>
      <c r="BI140" s="23"/>
      <c r="BJ140" s="23"/>
      <c r="BK140" s="23"/>
      <c r="BL140" s="23"/>
      <c r="BM140" s="23"/>
      <c r="BN140" s="23"/>
      <c r="BO140" s="23"/>
      <c r="BP140" s="23"/>
      <c r="BQ140" s="23"/>
      <c r="BR140" s="23"/>
      <c r="BS140" s="24"/>
      <c r="BT140" s="24"/>
      <c r="BU140" s="24"/>
      <c r="BV140" s="24"/>
      <c r="BW140" s="25"/>
      <c r="BX140" s="25"/>
      <c r="BY140" s="25"/>
      <c r="BZ140" s="23"/>
      <c r="CA140" s="23"/>
      <c r="CB140" s="25"/>
      <c r="CC140" s="23"/>
      <c r="CD140" s="23"/>
      <c r="CI140" s="15"/>
      <c r="CJ140" s="16"/>
      <c r="CL140" s="15"/>
      <c r="CM140" s="15"/>
      <c r="CN140" s="15"/>
      <c r="CO140" s="15"/>
      <c r="CP140" s="15"/>
      <c r="CQ140" s="15"/>
      <c r="CR140" s="15"/>
      <c r="CS140" s="20"/>
      <c r="CT140" s="20"/>
      <c r="CU140" s="20"/>
      <c r="CV140" s="20"/>
      <c r="CW140" s="20"/>
    </row>
    <row r="141" spans="18:101" s="14" customFormat="1" ht="16.5" customHeight="1" x14ac:dyDescent="0.15">
      <c r="R141" s="18"/>
      <c r="S141" s="22"/>
      <c r="T141" s="20"/>
      <c r="U141" s="20"/>
      <c r="V141" s="20"/>
      <c r="W141" s="22"/>
      <c r="X141" s="22"/>
      <c r="Y141" s="20"/>
      <c r="Z141" s="20"/>
      <c r="AA141" s="20"/>
      <c r="AB141" s="22"/>
      <c r="AC141" s="20"/>
      <c r="AD141" s="20"/>
      <c r="AE141" s="20"/>
      <c r="AF141" s="22"/>
      <c r="AG141" s="20"/>
      <c r="AH141" s="20"/>
      <c r="AI141" s="20"/>
      <c r="AJ141" s="22"/>
      <c r="AK141" s="20"/>
      <c r="AL141" s="20"/>
      <c r="AM141" s="20"/>
      <c r="AN141" s="22"/>
      <c r="AO141" s="20"/>
      <c r="AP141" s="20"/>
      <c r="AQ141" s="20"/>
      <c r="AR141" s="20"/>
      <c r="AS141" s="20"/>
      <c r="AT141" s="20"/>
      <c r="AU141" s="20"/>
      <c r="AV141" s="20"/>
      <c r="AW141" s="20"/>
      <c r="AX141" s="20"/>
      <c r="AY141" s="20"/>
      <c r="AZ141" s="20"/>
      <c r="BA141" s="28"/>
      <c r="BB141" s="28"/>
      <c r="BD141" s="29"/>
      <c r="BE141" s="29"/>
      <c r="BF141" s="29"/>
      <c r="BG141" s="23"/>
      <c r="BH141" s="23"/>
      <c r="BI141" s="23"/>
      <c r="BJ141" s="23"/>
      <c r="BK141" s="23"/>
      <c r="BL141" s="23"/>
      <c r="BM141" s="23"/>
      <c r="BN141" s="23"/>
      <c r="BO141" s="23"/>
      <c r="BP141" s="23"/>
      <c r="BQ141" s="23"/>
      <c r="BR141" s="23"/>
      <c r="BS141" s="24"/>
      <c r="BT141" s="24"/>
      <c r="BU141" s="24"/>
      <c r="BV141" s="24"/>
      <c r="BW141" s="25"/>
      <c r="BX141" s="25"/>
      <c r="BY141" s="25"/>
      <c r="BZ141" s="23"/>
      <c r="CA141" s="23"/>
      <c r="CB141" s="25"/>
      <c r="CC141" s="23"/>
      <c r="CD141" s="23"/>
      <c r="CI141" s="15"/>
      <c r="CJ141" s="16"/>
      <c r="CL141" s="15"/>
      <c r="CM141" s="15"/>
      <c r="CN141" s="15"/>
      <c r="CO141" s="15"/>
      <c r="CP141" s="15"/>
      <c r="CQ141" s="15"/>
      <c r="CR141" s="15"/>
      <c r="CS141" s="20"/>
      <c r="CT141" s="20"/>
      <c r="CU141" s="20"/>
      <c r="CV141" s="20"/>
      <c r="CW141" s="20"/>
    </row>
    <row r="142" spans="18:101" s="14" customFormat="1" ht="16.5" customHeight="1" x14ac:dyDescent="0.15">
      <c r="R142" s="18"/>
      <c r="S142" s="22"/>
      <c r="T142" s="20"/>
      <c r="U142" s="20"/>
      <c r="V142" s="20"/>
      <c r="W142" s="22"/>
      <c r="X142" s="22"/>
      <c r="Y142" s="20"/>
      <c r="Z142" s="20"/>
      <c r="AA142" s="20"/>
      <c r="AB142" s="22"/>
      <c r="AC142" s="20"/>
      <c r="AD142" s="20"/>
      <c r="AE142" s="20"/>
      <c r="AF142" s="22"/>
      <c r="AG142" s="20"/>
      <c r="AH142" s="20"/>
      <c r="AI142" s="20"/>
      <c r="AJ142" s="22"/>
      <c r="AK142" s="20"/>
      <c r="AL142" s="20"/>
      <c r="AM142" s="20"/>
      <c r="AN142" s="22"/>
      <c r="AO142" s="20"/>
      <c r="AP142" s="20"/>
      <c r="AQ142" s="20"/>
      <c r="AR142" s="20"/>
      <c r="AS142" s="20"/>
      <c r="AT142" s="20"/>
      <c r="AU142" s="20"/>
      <c r="AV142" s="20"/>
      <c r="AW142" s="20"/>
      <c r="AX142" s="20"/>
      <c r="AY142" s="20"/>
      <c r="AZ142" s="20"/>
      <c r="BA142" s="28"/>
      <c r="BB142" s="28"/>
      <c r="BD142" s="29"/>
      <c r="BE142" s="29"/>
      <c r="BF142" s="29"/>
      <c r="BG142" s="23"/>
      <c r="BH142" s="23"/>
      <c r="BI142" s="23"/>
      <c r="BJ142" s="23"/>
      <c r="BK142" s="23"/>
      <c r="BL142" s="23"/>
      <c r="BM142" s="23"/>
      <c r="BN142" s="23"/>
      <c r="BO142" s="23"/>
      <c r="BP142" s="23"/>
      <c r="BQ142" s="23"/>
      <c r="BR142" s="23"/>
      <c r="BS142" s="24"/>
      <c r="BT142" s="24"/>
      <c r="BU142" s="24"/>
      <c r="BV142" s="24"/>
      <c r="BW142" s="25"/>
      <c r="BX142" s="25"/>
      <c r="BY142" s="25"/>
      <c r="BZ142" s="23"/>
      <c r="CA142" s="23"/>
      <c r="CB142" s="25"/>
      <c r="CC142" s="23"/>
      <c r="CD142" s="23"/>
      <c r="CI142" s="15"/>
      <c r="CJ142" s="16"/>
      <c r="CL142" s="15"/>
      <c r="CM142" s="15"/>
      <c r="CN142" s="15"/>
      <c r="CO142" s="15"/>
      <c r="CP142" s="15"/>
      <c r="CQ142" s="15"/>
      <c r="CR142" s="15"/>
      <c r="CS142" s="20"/>
      <c r="CT142" s="20"/>
      <c r="CU142" s="20"/>
      <c r="CV142" s="20"/>
      <c r="CW142" s="20"/>
    </row>
    <row r="143" spans="18:101" s="14" customFormat="1" ht="16.5" customHeight="1" x14ac:dyDescent="0.15">
      <c r="R143" s="18"/>
      <c r="S143" s="22"/>
      <c r="T143" s="20"/>
      <c r="U143" s="20"/>
      <c r="V143" s="20"/>
      <c r="W143" s="22"/>
      <c r="X143" s="22"/>
      <c r="Y143" s="20"/>
      <c r="Z143" s="20"/>
      <c r="AA143" s="20"/>
      <c r="AB143" s="22"/>
      <c r="AC143" s="20"/>
      <c r="AD143" s="20"/>
      <c r="AE143" s="20"/>
      <c r="AF143" s="22"/>
      <c r="AG143" s="20"/>
      <c r="AH143" s="20"/>
      <c r="AI143" s="20"/>
      <c r="AJ143" s="22"/>
      <c r="AK143" s="20"/>
      <c r="AL143" s="20"/>
      <c r="AM143" s="20"/>
      <c r="AN143" s="22"/>
      <c r="AO143" s="20"/>
      <c r="AP143" s="20"/>
      <c r="AQ143" s="20"/>
      <c r="AR143" s="20"/>
      <c r="AS143" s="20"/>
      <c r="AT143" s="20"/>
      <c r="AU143" s="20"/>
      <c r="AV143" s="20"/>
      <c r="AW143" s="20"/>
      <c r="AX143" s="20"/>
      <c r="AY143" s="20"/>
      <c r="AZ143" s="20"/>
      <c r="BA143" s="28"/>
      <c r="BB143" s="28"/>
      <c r="BD143" s="29"/>
      <c r="BE143" s="29"/>
      <c r="BF143" s="29"/>
      <c r="BG143" s="23"/>
      <c r="BH143" s="23"/>
      <c r="BI143" s="23"/>
      <c r="BJ143" s="23"/>
      <c r="BK143" s="23"/>
      <c r="BL143" s="23"/>
      <c r="BM143" s="23"/>
      <c r="BN143" s="23"/>
      <c r="BO143" s="23"/>
      <c r="BP143" s="23"/>
      <c r="BQ143" s="23"/>
      <c r="BR143" s="23"/>
      <c r="BS143" s="24"/>
      <c r="BT143" s="24"/>
      <c r="BU143" s="24"/>
      <c r="BV143" s="24"/>
      <c r="BW143" s="25"/>
      <c r="BX143" s="25"/>
      <c r="BY143" s="25"/>
      <c r="BZ143" s="23"/>
      <c r="CA143" s="23"/>
      <c r="CB143" s="25"/>
      <c r="CC143" s="23"/>
      <c r="CD143" s="23"/>
      <c r="CI143" s="15"/>
      <c r="CJ143" s="16"/>
      <c r="CL143" s="15"/>
      <c r="CM143" s="15"/>
      <c r="CN143" s="15"/>
      <c r="CO143" s="15"/>
      <c r="CP143" s="15"/>
      <c r="CQ143" s="15"/>
      <c r="CR143" s="15"/>
      <c r="CS143" s="20"/>
      <c r="CT143" s="20"/>
      <c r="CU143" s="20"/>
      <c r="CV143" s="20"/>
      <c r="CW143" s="20"/>
    </row>
    <row r="144" spans="18:101" s="14" customFormat="1" ht="16.5" customHeight="1" x14ac:dyDescent="0.15">
      <c r="R144" s="18"/>
      <c r="S144" s="22"/>
      <c r="T144" s="20"/>
      <c r="U144" s="20"/>
      <c r="V144" s="20"/>
      <c r="W144" s="22"/>
      <c r="X144" s="22"/>
      <c r="Y144" s="20"/>
      <c r="Z144" s="20"/>
      <c r="AA144" s="20"/>
      <c r="AB144" s="22"/>
      <c r="AC144" s="20"/>
      <c r="AD144" s="20"/>
      <c r="AE144" s="20"/>
      <c r="AF144" s="22"/>
      <c r="AG144" s="20"/>
      <c r="AH144" s="20"/>
      <c r="AI144" s="20"/>
      <c r="AJ144" s="22"/>
      <c r="AK144" s="20"/>
      <c r="AL144" s="20"/>
      <c r="AM144" s="20"/>
      <c r="AN144" s="22"/>
      <c r="AO144" s="20"/>
      <c r="AP144" s="20"/>
      <c r="AQ144" s="20"/>
      <c r="AR144" s="20"/>
      <c r="AS144" s="20"/>
      <c r="AT144" s="20"/>
      <c r="AU144" s="20"/>
      <c r="AV144" s="20"/>
      <c r="AW144" s="20"/>
      <c r="AX144" s="20"/>
      <c r="AY144" s="20"/>
      <c r="AZ144" s="20"/>
      <c r="BA144" s="28"/>
      <c r="BB144" s="28"/>
      <c r="BD144" s="29"/>
      <c r="BE144" s="29"/>
      <c r="BF144" s="29"/>
      <c r="BG144" s="23"/>
      <c r="BH144" s="23"/>
      <c r="BI144" s="23"/>
      <c r="BJ144" s="23"/>
      <c r="BK144" s="23"/>
      <c r="BL144" s="23"/>
      <c r="BM144" s="23"/>
      <c r="BN144" s="23"/>
      <c r="BO144" s="23"/>
      <c r="BP144" s="23"/>
      <c r="BQ144" s="23"/>
      <c r="BR144" s="23"/>
      <c r="BS144" s="24"/>
      <c r="BT144" s="24"/>
      <c r="BU144" s="24"/>
      <c r="BV144" s="24"/>
      <c r="BW144" s="25"/>
      <c r="BX144" s="25"/>
      <c r="BY144" s="25"/>
      <c r="BZ144" s="23"/>
      <c r="CA144" s="23"/>
      <c r="CB144" s="25"/>
      <c r="CC144" s="23"/>
      <c r="CD144" s="23"/>
      <c r="CI144" s="15"/>
      <c r="CJ144" s="16"/>
      <c r="CL144" s="15"/>
      <c r="CM144" s="15"/>
      <c r="CN144" s="15"/>
      <c r="CO144" s="15"/>
      <c r="CP144" s="15"/>
      <c r="CQ144" s="15"/>
      <c r="CR144" s="15"/>
      <c r="CS144" s="20"/>
      <c r="CT144" s="20"/>
      <c r="CU144" s="20"/>
      <c r="CV144" s="20"/>
      <c r="CW144" s="20"/>
    </row>
    <row r="145" spans="18:101" s="14" customFormat="1" ht="16.5" customHeight="1" x14ac:dyDescent="0.15">
      <c r="R145" s="18"/>
      <c r="S145" s="22"/>
      <c r="T145" s="20"/>
      <c r="U145" s="20"/>
      <c r="V145" s="20"/>
      <c r="W145" s="22"/>
      <c r="X145" s="22"/>
      <c r="Y145" s="20"/>
      <c r="Z145" s="20"/>
      <c r="AA145" s="20"/>
      <c r="AB145" s="22"/>
      <c r="AC145" s="20"/>
      <c r="AD145" s="20"/>
      <c r="AE145" s="20"/>
      <c r="AF145" s="22"/>
      <c r="AG145" s="20"/>
      <c r="AH145" s="20"/>
      <c r="AI145" s="20"/>
      <c r="AJ145" s="22"/>
      <c r="AK145" s="20"/>
      <c r="AL145" s="20"/>
      <c r="AM145" s="20"/>
      <c r="AN145" s="22"/>
      <c r="AO145" s="20"/>
      <c r="AP145" s="20"/>
      <c r="AQ145" s="20"/>
      <c r="AR145" s="20"/>
      <c r="AS145" s="20"/>
      <c r="AT145" s="20"/>
      <c r="AU145" s="20"/>
      <c r="AV145" s="20"/>
      <c r="AW145" s="20"/>
      <c r="AX145" s="20"/>
      <c r="AY145" s="20"/>
      <c r="AZ145" s="20"/>
      <c r="BA145" s="28"/>
      <c r="BB145" s="28"/>
      <c r="BD145" s="29"/>
      <c r="BE145" s="29"/>
      <c r="BF145" s="29"/>
      <c r="BG145" s="23"/>
      <c r="BH145" s="23"/>
      <c r="BI145" s="23"/>
      <c r="BJ145" s="23"/>
      <c r="BK145" s="23"/>
      <c r="BL145" s="23"/>
      <c r="BM145" s="23"/>
      <c r="BN145" s="23"/>
      <c r="BO145" s="23"/>
      <c r="BP145" s="23"/>
      <c r="BQ145" s="23"/>
      <c r="BR145" s="23"/>
      <c r="BS145" s="24"/>
      <c r="BT145" s="24"/>
      <c r="BU145" s="24"/>
      <c r="BV145" s="24"/>
      <c r="BW145" s="25"/>
      <c r="BX145" s="25"/>
      <c r="BY145" s="25"/>
      <c r="BZ145" s="23"/>
      <c r="CA145" s="23"/>
      <c r="CB145" s="25"/>
      <c r="CC145" s="23"/>
      <c r="CD145" s="23"/>
      <c r="CI145" s="15"/>
      <c r="CJ145" s="16"/>
      <c r="CL145" s="15"/>
      <c r="CM145" s="15"/>
      <c r="CN145" s="15"/>
      <c r="CO145" s="15"/>
      <c r="CP145" s="15"/>
      <c r="CQ145" s="15"/>
      <c r="CR145" s="15"/>
      <c r="CS145" s="20"/>
      <c r="CT145" s="20"/>
      <c r="CU145" s="20"/>
      <c r="CV145" s="20"/>
      <c r="CW145" s="20"/>
    </row>
    <row r="146" spans="18:101" s="14" customFormat="1" ht="16.5" customHeight="1" x14ac:dyDescent="0.15">
      <c r="R146" s="18"/>
      <c r="S146" s="22"/>
      <c r="T146" s="20"/>
      <c r="U146" s="20"/>
      <c r="V146" s="20"/>
      <c r="W146" s="22"/>
      <c r="X146" s="22"/>
      <c r="Y146" s="20"/>
      <c r="Z146" s="20"/>
      <c r="AA146" s="20"/>
      <c r="AB146" s="22"/>
      <c r="AC146" s="20"/>
      <c r="AD146" s="20"/>
      <c r="AE146" s="20"/>
      <c r="AF146" s="22"/>
      <c r="AG146" s="20"/>
      <c r="AH146" s="20"/>
      <c r="AI146" s="20"/>
      <c r="AJ146" s="22"/>
      <c r="AK146" s="20"/>
      <c r="AL146" s="20"/>
      <c r="AM146" s="20"/>
      <c r="AN146" s="22"/>
      <c r="AO146" s="20"/>
      <c r="AP146" s="20"/>
      <c r="AQ146" s="20"/>
      <c r="AR146" s="20"/>
      <c r="AS146" s="20"/>
      <c r="AT146" s="20"/>
      <c r="AU146" s="20"/>
      <c r="AV146" s="20"/>
      <c r="AW146" s="20"/>
      <c r="AX146" s="20"/>
      <c r="AY146" s="20"/>
      <c r="AZ146" s="20"/>
      <c r="BA146" s="28"/>
      <c r="BB146" s="28"/>
      <c r="BD146" s="29"/>
      <c r="BE146" s="29"/>
      <c r="BF146" s="29"/>
      <c r="BG146" s="23"/>
      <c r="BH146" s="23"/>
      <c r="BI146" s="23"/>
      <c r="BJ146" s="23"/>
      <c r="BK146" s="23"/>
      <c r="BL146" s="23"/>
      <c r="BM146" s="23"/>
      <c r="BN146" s="23"/>
      <c r="BO146" s="23"/>
      <c r="BP146" s="23"/>
      <c r="BQ146" s="23"/>
      <c r="BR146" s="23"/>
      <c r="BS146" s="24"/>
      <c r="BT146" s="24"/>
      <c r="BU146" s="24"/>
      <c r="BV146" s="24"/>
      <c r="BW146" s="25"/>
      <c r="BX146" s="25"/>
      <c r="BY146" s="25"/>
      <c r="BZ146" s="23"/>
      <c r="CA146" s="23"/>
      <c r="CB146" s="25"/>
      <c r="CC146" s="23"/>
      <c r="CD146" s="23"/>
      <c r="CI146" s="15"/>
      <c r="CJ146" s="16"/>
      <c r="CL146" s="15"/>
      <c r="CM146" s="15"/>
      <c r="CN146" s="15"/>
      <c r="CO146" s="15"/>
      <c r="CP146" s="15"/>
      <c r="CQ146" s="15"/>
      <c r="CR146" s="15"/>
      <c r="CS146" s="20"/>
      <c r="CT146" s="20"/>
      <c r="CU146" s="20"/>
      <c r="CV146" s="20"/>
      <c r="CW146" s="20"/>
    </row>
    <row r="147" spans="18:101" s="14" customFormat="1" ht="16.5" customHeight="1" x14ac:dyDescent="0.15">
      <c r="R147" s="18"/>
      <c r="S147" s="22"/>
      <c r="T147" s="20"/>
      <c r="U147" s="20"/>
      <c r="V147" s="20"/>
      <c r="W147" s="22"/>
      <c r="X147" s="22"/>
      <c r="Y147" s="20"/>
      <c r="Z147" s="20"/>
      <c r="AA147" s="20"/>
      <c r="AB147" s="22"/>
      <c r="AC147" s="20"/>
      <c r="AD147" s="20"/>
      <c r="AE147" s="20"/>
      <c r="AF147" s="22"/>
      <c r="AG147" s="20"/>
      <c r="AH147" s="20"/>
      <c r="AI147" s="20"/>
      <c r="AJ147" s="22"/>
      <c r="AK147" s="20"/>
      <c r="AL147" s="20"/>
      <c r="AM147" s="20"/>
      <c r="AN147" s="22"/>
      <c r="AO147" s="20"/>
      <c r="AP147" s="20"/>
      <c r="AQ147" s="20"/>
      <c r="AR147" s="20"/>
      <c r="AS147" s="20"/>
      <c r="AT147" s="20"/>
      <c r="AU147" s="20"/>
      <c r="AV147" s="20"/>
      <c r="AW147" s="20"/>
      <c r="AX147" s="20"/>
      <c r="AY147" s="20"/>
      <c r="AZ147" s="20"/>
      <c r="BA147" s="28"/>
      <c r="BB147" s="28"/>
      <c r="BD147" s="29"/>
      <c r="BE147" s="29"/>
      <c r="BF147" s="29"/>
      <c r="BG147" s="23"/>
      <c r="BH147" s="23"/>
      <c r="BI147" s="23"/>
      <c r="BJ147" s="23"/>
      <c r="BK147" s="23"/>
      <c r="BL147" s="23"/>
      <c r="BM147" s="23"/>
      <c r="BN147" s="23"/>
      <c r="BO147" s="23"/>
      <c r="BP147" s="23"/>
      <c r="BQ147" s="23"/>
      <c r="BR147" s="23"/>
      <c r="BS147" s="24"/>
      <c r="BT147" s="24"/>
      <c r="BU147" s="24"/>
      <c r="BV147" s="24"/>
      <c r="BW147" s="25"/>
      <c r="BX147" s="25"/>
      <c r="BY147" s="25"/>
      <c r="BZ147" s="23"/>
      <c r="CA147" s="23"/>
      <c r="CB147" s="25"/>
      <c r="CC147" s="23"/>
      <c r="CD147" s="23"/>
      <c r="CI147" s="15"/>
      <c r="CJ147" s="16"/>
      <c r="CL147" s="15"/>
      <c r="CM147" s="15"/>
      <c r="CN147" s="15"/>
      <c r="CO147" s="15"/>
      <c r="CP147" s="15"/>
      <c r="CQ147" s="15"/>
      <c r="CR147" s="15"/>
      <c r="CS147" s="20"/>
      <c r="CT147" s="20"/>
      <c r="CU147" s="20"/>
      <c r="CV147" s="20"/>
      <c r="CW147" s="20"/>
    </row>
    <row r="148" spans="18:101" s="14" customFormat="1" ht="16.5" customHeight="1" x14ac:dyDescent="0.15">
      <c r="R148" s="18"/>
      <c r="S148" s="22"/>
      <c r="T148" s="20"/>
      <c r="U148" s="20"/>
      <c r="V148" s="20"/>
      <c r="W148" s="22"/>
      <c r="X148" s="22"/>
      <c r="Y148" s="20"/>
      <c r="Z148" s="20"/>
      <c r="AA148" s="20"/>
      <c r="AB148" s="22"/>
      <c r="AC148" s="20"/>
      <c r="AD148" s="20"/>
      <c r="AE148" s="20"/>
      <c r="AF148" s="22"/>
      <c r="AG148" s="20"/>
      <c r="AH148" s="20"/>
      <c r="AI148" s="20"/>
      <c r="AJ148" s="22"/>
      <c r="AK148" s="20"/>
      <c r="AL148" s="20"/>
      <c r="AM148" s="20"/>
      <c r="AN148" s="22"/>
      <c r="AO148" s="20"/>
      <c r="AP148" s="20"/>
      <c r="AQ148" s="20"/>
      <c r="AR148" s="20"/>
      <c r="AS148" s="20"/>
      <c r="AT148" s="20"/>
      <c r="AU148" s="20"/>
      <c r="AV148" s="20"/>
      <c r="AW148" s="20"/>
      <c r="AX148" s="20"/>
      <c r="AY148" s="20"/>
      <c r="AZ148" s="20"/>
      <c r="BA148" s="28"/>
      <c r="BB148" s="28"/>
      <c r="BD148" s="29"/>
      <c r="BE148" s="29"/>
      <c r="BF148" s="29"/>
      <c r="BG148" s="23"/>
      <c r="BH148" s="23"/>
      <c r="BI148" s="23"/>
      <c r="BJ148" s="23"/>
      <c r="BK148" s="23"/>
      <c r="BL148" s="23"/>
      <c r="BM148" s="23"/>
      <c r="BN148" s="23"/>
      <c r="BO148" s="23"/>
      <c r="BP148" s="23"/>
      <c r="BQ148" s="23"/>
      <c r="BR148" s="23"/>
      <c r="BS148" s="24"/>
      <c r="BT148" s="24"/>
      <c r="BU148" s="24"/>
      <c r="BV148" s="24"/>
      <c r="BW148" s="25"/>
      <c r="BX148" s="25"/>
      <c r="BY148" s="25"/>
      <c r="BZ148" s="23"/>
      <c r="CA148" s="23"/>
      <c r="CB148" s="25"/>
      <c r="CC148" s="23"/>
      <c r="CD148" s="23"/>
      <c r="CI148" s="15"/>
      <c r="CJ148" s="16"/>
      <c r="CL148" s="15"/>
      <c r="CM148" s="15"/>
      <c r="CN148" s="15"/>
      <c r="CO148" s="15"/>
      <c r="CP148" s="15"/>
      <c r="CQ148" s="15"/>
      <c r="CR148" s="15"/>
      <c r="CS148" s="20"/>
      <c r="CT148" s="20"/>
      <c r="CU148" s="20"/>
      <c r="CV148" s="20"/>
      <c r="CW148" s="20"/>
    </row>
    <row r="149" spans="18:101" s="14" customFormat="1" ht="16.5" customHeight="1" x14ac:dyDescent="0.15">
      <c r="R149" s="18"/>
      <c r="S149" s="22"/>
      <c r="T149" s="20"/>
      <c r="U149" s="20"/>
      <c r="V149" s="20"/>
      <c r="W149" s="22"/>
      <c r="X149" s="22"/>
      <c r="Y149" s="20"/>
      <c r="Z149" s="20"/>
      <c r="AA149" s="20"/>
      <c r="AB149" s="22"/>
      <c r="AC149" s="20"/>
      <c r="AD149" s="20"/>
      <c r="AE149" s="20"/>
      <c r="AF149" s="22"/>
      <c r="AG149" s="20"/>
      <c r="AH149" s="20"/>
      <c r="AI149" s="20"/>
      <c r="AJ149" s="22"/>
      <c r="AK149" s="20"/>
      <c r="AL149" s="20"/>
      <c r="AM149" s="20"/>
      <c r="AN149" s="22"/>
      <c r="AO149" s="20"/>
      <c r="AP149" s="20"/>
      <c r="AQ149" s="20"/>
      <c r="AR149" s="20"/>
      <c r="AS149" s="20"/>
      <c r="AT149" s="20"/>
      <c r="AU149" s="20"/>
      <c r="AV149" s="20"/>
      <c r="AW149" s="20"/>
      <c r="AX149" s="20"/>
      <c r="AY149" s="20"/>
      <c r="AZ149" s="20"/>
      <c r="BA149" s="28"/>
      <c r="BB149" s="28"/>
      <c r="BD149" s="29"/>
      <c r="BE149" s="29"/>
      <c r="BF149" s="29"/>
      <c r="BG149" s="23"/>
      <c r="BH149" s="23"/>
      <c r="BI149" s="23"/>
      <c r="BJ149" s="23"/>
      <c r="BK149" s="23"/>
      <c r="BL149" s="23"/>
      <c r="BM149" s="23"/>
      <c r="BN149" s="23"/>
      <c r="BO149" s="23"/>
      <c r="BP149" s="23"/>
      <c r="BQ149" s="23"/>
      <c r="BR149" s="23"/>
      <c r="BS149" s="24"/>
      <c r="BT149" s="24"/>
      <c r="BU149" s="24"/>
      <c r="BV149" s="24"/>
      <c r="BW149" s="25"/>
      <c r="BX149" s="25"/>
      <c r="BY149" s="25"/>
      <c r="BZ149" s="23"/>
      <c r="CA149" s="23"/>
      <c r="CB149" s="25"/>
      <c r="CC149" s="23"/>
      <c r="CD149" s="23"/>
      <c r="CI149" s="15"/>
      <c r="CJ149" s="16"/>
      <c r="CL149" s="15"/>
      <c r="CM149" s="15"/>
      <c r="CN149" s="15"/>
      <c r="CO149" s="15"/>
      <c r="CP149" s="15"/>
      <c r="CQ149" s="15"/>
      <c r="CR149" s="15"/>
      <c r="CS149" s="20"/>
      <c r="CT149" s="20"/>
      <c r="CU149" s="20"/>
      <c r="CV149" s="20"/>
      <c r="CW149" s="20"/>
    </row>
    <row r="150" spans="18:101" s="14" customFormat="1" ht="16.5" customHeight="1" x14ac:dyDescent="0.15">
      <c r="R150" s="18"/>
      <c r="S150" s="22"/>
      <c r="T150" s="20"/>
      <c r="U150" s="20"/>
      <c r="V150" s="20"/>
      <c r="W150" s="22"/>
      <c r="X150" s="22"/>
      <c r="Y150" s="20"/>
      <c r="Z150" s="20"/>
      <c r="AA150" s="20"/>
      <c r="AB150" s="22"/>
      <c r="AC150" s="20"/>
      <c r="AD150" s="20"/>
      <c r="AE150" s="20"/>
      <c r="AF150" s="22"/>
      <c r="AG150" s="20"/>
      <c r="AH150" s="20"/>
      <c r="AI150" s="20"/>
      <c r="AJ150" s="22"/>
      <c r="AK150" s="20"/>
      <c r="AL150" s="20"/>
      <c r="AM150" s="20"/>
      <c r="AN150" s="22"/>
      <c r="AO150" s="20"/>
      <c r="AP150" s="20"/>
      <c r="AQ150" s="20"/>
      <c r="AR150" s="20"/>
      <c r="AS150" s="20"/>
      <c r="AT150" s="20"/>
      <c r="AU150" s="20"/>
      <c r="AV150" s="20"/>
      <c r="AW150" s="20"/>
      <c r="AX150" s="20"/>
      <c r="AY150" s="20"/>
      <c r="AZ150" s="20"/>
      <c r="BA150" s="28"/>
      <c r="BB150" s="28"/>
      <c r="BD150" s="29"/>
      <c r="BE150" s="29"/>
      <c r="BF150" s="29"/>
      <c r="BG150" s="23"/>
      <c r="BH150" s="23"/>
      <c r="BI150" s="23"/>
      <c r="BJ150" s="23"/>
      <c r="BK150" s="23"/>
      <c r="BL150" s="23"/>
      <c r="BM150" s="23"/>
      <c r="BN150" s="23"/>
      <c r="BO150" s="23"/>
      <c r="BP150" s="23"/>
      <c r="BQ150" s="23"/>
      <c r="BR150" s="23"/>
      <c r="BS150" s="24"/>
      <c r="BT150" s="24"/>
      <c r="BU150" s="24"/>
      <c r="BV150" s="24"/>
      <c r="BW150" s="25"/>
      <c r="BX150" s="25"/>
      <c r="BY150" s="25"/>
      <c r="BZ150" s="23"/>
      <c r="CA150" s="23"/>
      <c r="CB150" s="25"/>
      <c r="CC150" s="23"/>
      <c r="CD150" s="23"/>
      <c r="CI150" s="15"/>
      <c r="CJ150" s="16"/>
      <c r="CL150" s="15"/>
      <c r="CM150" s="15"/>
      <c r="CN150" s="15"/>
      <c r="CO150" s="15"/>
      <c r="CP150" s="15"/>
      <c r="CQ150" s="15"/>
      <c r="CR150" s="15"/>
      <c r="CS150" s="20"/>
      <c r="CT150" s="20"/>
      <c r="CU150" s="20"/>
      <c r="CV150" s="20"/>
      <c r="CW150" s="20"/>
    </row>
    <row r="151" spans="18:101" s="14" customFormat="1" ht="16.5" customHeight="1" x14ac:dyDescent="0.15">
      <c r="R151" s="18"/>
      <c r="S151" s="22"/>
      <c r="T151" s="20"/>
      <c r="U151" s="20"/>
      <c r="V151" s="20"/>
      <c r="W151" s="22"/>
      <c r="X151" s="22"/>
      <c r="Y151" s="20"/>
      <c r="Z151" s="20"/>
      <c r="AA151" s="20"/>
      <c r="AB151" s="22"/>
      <c r="AC151" s="20"/>
      <c r="AD151" s="20"/>
      <c r="AE151" s="20"/>
      <c r="AF151" s="22"/>
      <c r="AG151" s="20"/>
      <c r="AH151" s="20"/>
      <c r="AI151" s="20"/>
      <c r="AJ151" s="22"/>
      <c r="AK151" s="20"/>
      <c r="AL151" s="20"/>
      <c r="AM151" s="20"/>
      <c r="AN151" s="22"/>
      <c r="AO151" s="20"/>
      <c r="AP151" s="20"/>
      <c r="AQ151" s="20"/>
      <c r="AR151" s="20"/>
      <c r="AS151" s="20"/>
      <c r="AT151" s="20"/>
      <c r="AU151" s="20"/>
      <c r="AV151" s="20"/>
      <c r="AW151" s="20"/>
      <c r="AX151" s="20"/>
      <c r="AY151" s="20"/>
      <c r="AZ151" s="20"/>
      <c r="BA151" s="28"/>
      <c r="BB151" s="28"/>
      <c r="BD151" s="29"/>
      <c r="BE151" s="29"/>
      <c r="BF151" s="29"/>
      <c r="BG151" s="23"/>
      <c r="BH151" s="23"/>
      <c r="BI151" s="23"/>
      <c r="BJ151" s="23"/>
      <c r="BK151" s="23"/>
      <c r="BL151" s="23"/>
      <c r="BM151" s="23"/>
      <c r="BN151" s="23"/>
      <c r="BO151" s="23"/>
      <c r="BP151" s="23"/>
      <c r="BQ151" s="23"/>
      <c r="BR151" s="23"/>
      <c r="BS151" s="24"/>
      <c r="BT151" s="24"/>
      <c r="BU151" s="24"/>
      <c r="BV151" s="24"/>
      <c r="BW151" s="25"/>
      <c r="BX151" s="25"/>
      <c r="BY151" s="25"/>
      <c r="BZ151" s="23"/>
      <c r="CA151" s="23"/>
      <c r="CB151" s="25"/>
      <c r="CC151" s="23"/>
      <c r="CD151" s="23"/>
      <c r="CI151" s="15"/>
      <c r="CJ151" s="16"/>
      <c r="CL151" s="15"/>
      <c r="CM151" s="15"/>
      <c r="CN151" s="15"/>
      <c r="CO151" s="15"/>
      <c r="CP151" s="15"/>
      <c r="CQ151" s="15"/>
      <c r="CR151" s="15"/>
      <c r="CS151" s="20"/>
      <c r="CT151" s="20"/>
      <c r="CU151" s="20"/>
      <c r="CV151" s="20"/>
      <c r="CW151" s="20"/>
    </row>
    <row r="152" spans="18:101" s="14" customFormat="1" ht="16.5" customHeight="1" x14ac:dyDescent="0.15">
      <c r="R152" s="18"/>
      <c r="S152" s="22"/>
      <c r="T152" s="20"/>
      <c r="U152" s="20"/>
      <c r="V152" s="20"/>
      <c r="W152" s="22"/>
      <c r="X152" s="22"/>
      <c r="Y152" s="20"/>
      <c r="Z152" s="20"/>
      <c r="AA152" s="20"/>
      <c r="AB152" s="22"/>
      <c r="AC152" s="20"/>
      <c r="AD152" s="20"/>
      <c r="AE152" s="20"/>
      <c r="AF152" s="22"/>
      <c r="AG152" s="20"/>
      <c r="AH152" s="20"/>
      <c r="AI152" s="20"/>
      <c r="AJ152" s="22"/>
      <c r="AK152" s="20"/>
      <c r="AL152" s="20"/>
      <c r="AM152" s="20"/>
      <c r="AN152" s="22"/>
      <c r="AO152" s="20"/>
      <c r="AP152" s="20"/>
      <c r="AQ152" s="20"/>
      <c r="AR152" s="20"/>
      <c r="AS152" s="20"/>
      <c r="AT152" s="20"/>
      <c r="AU152" s="20"/>
      <c r="AV152" s="20"/>
      <c r="AW152" s="20"/>
      <c r="AX152" s="20"/>
      <c r="AY152" s="20"/>
      <c r="AZ152" s="20"/>
      <c r="BA152" s="28"/>
      <c r="BB152" s="28"/>
      <c r="BD152" s="29"/>
      <c r="BE152" s="29"/>
      <c r="BF152" s="29"/>
      <c r="BG152" s="23"/>
      <c r="BH152" s="23"/>
      <c r="BI152" s="23"/>
      <c r="BJ152" s="23"/>
      <c r="BK152" s="23"/>
      <c r="BL152" s="23"/>
      <c r="BM152" s="23"/>
      <c r="BN152" s="23"/>
      <c r="BO152" s="23"/>
      <c r="BP152" s="23"/>
      <c r="BQ152" s="23"/>
      <c r="BR152" s="23"/>
      <c r="BS152" s="24"/>
      <c r="BT152" s="24"/>
      <c r="BU152" s="24"/>
      <c r="BV152" s="24"/>
      <c r="BW152" s="25"/>
      <c r="BX152" s="25"/>
      <c r="BY152" s="25"/>
      <c r="BZ152" s="23"/>
      <c r="CA152" s="23"/>
      <c r="CB152" s="25"/>
      <c r="CC152" s="23"/>
      <c r="CD152" s="23"/>
      <c r="CI152" s="15"/>
      <c r="CJ152" s="16"/>
      <c r="CL152" s="15"/>
      <c r="CM152" s="15"/>
      <c r="CN152" s="15"/>
      <c r="CO152" s="15"/>
      <c r="CP152" s="15"/>
      <c r="CQ152" s="15"/>
      <c r="CR152" s="15"/>
      <c r="CS152" s="20"/>
      <c r="CT152" s="20"/>
      <c r="CU152" s="20"/>
      <c r="CV152" s="20"/>
      <c r="CW152" s="20"/>
    </row>
    <row r="153" spans="18:101" s="14" customFormat="1" ht="16.5" customHeight="1" x14ac:dyDescent="0.15">
      <c r="R153" s="18"/>
      <c r="S153" s="22"/>
      <c r="T153" s="20"/>
      <c r="U153" s="20"/>
      <c r="V153" s="20"/>
      <c r="W153" s="22"/>
      <c r="X153" s="22"/>
      <c r="Y153" s="20"/>
      <c r="Z153" s="20"/>
      <c r="AA153" s="20"/>
      <c r="AB153" s="22"/>
      <c r="AC153" s="20"/>
      <c r="AD153" s="20"/>
      <c r="AE153" s="20"/>
      <c r="AF153" s="22"/>
      <c r="AG153" s="20"/>
      <c r="AH153" s="20"/>
      <c r="AI153" s="20"/>
      <c r="AJ153" s="22"/>
      <c r="AK153" s="20"/>
      <c r="AL153" s="20"/>
      <c r="AM153" s="20"/>
      <c r="AN153" s="22"/>
      <c r="AO153" s="20"/>
      <c r="AP153" s="20"/>
      <c r="AQ153" s="20"/>
      <c r="AR153" s="20"/>
      <c r="AS153" s="20"/>
      <c r="AT153" s="20"/>
      <c r="AU153" s="20"/>
      <c r="AV153" s="20"/>
      <c r="AW153" s="20"/>
      <c r="AX153" s="20"/>
      <c r="AY153" s="20"/>
      <c r="AZ153" s="20"/>
      <c r="BA153" s="28"/>
      <c r="BB153" s="28"/>
      <c r="BD153" s="29"/>
      <c r="BE153" s="29"/>
      <c r="BF153" s="29"/>
      <c r="BG153" s="23"/>
      <c r="BH153" s="23"/>
      <c r="BI153" s="23"/>
      <c r="BJ153" s="23"/>
      <c r="BK153" s="23"/>
      <c r="BL153" s="23"/>
      <c r="BM153" s="23"/>
      <c r="BN153" s="23"/>
      <c r="BO153" s="23"/>
      <c r="BP153" s="23"/>
      <c r="BQ153" s="23"/>
      <c r="BR153" s="23"/>
      <c r="BS153" s="24"/>
      <c r="BT153" s="24"/>
      <c r="BU153" s="24"/>
      <c r="BV153" s="24"/>
      <c r="BW153" s="25"/>
      <c r="BX153" s="25"/>
      <c r="BY153" s="25"/>
      <c r="BZ153" s="23"/>
      <c r="CA153" s="23"/>
      <c r="CB153" s="25"/>
      <c r="CC153" s="23"/>
      <c r="CD153" s="23"/>
      <c r="CI153" s="15"/>
      <c r="CJ153" s="16"/>
      <c r="CL153" s="15"/>
      <c r="CM153" s="15"/>
      <c r="CN153" s="15"/>
      <c r="CO153" s="15"/>
      <c r="CP153" s="15"/>
      <c r="CQ153" s="15"/>
      <c r="CR153" s="15"/>
      <c r="CS153" s="20"/>
      <c r="CT153" s="20"/>
      <c r="CU153" s="20"/>
      <c r="CV153" s="20"/>
      <c r="CW153" s="20"/>
    </row>
    <row r="154" spans="18:101" s="14" customFormat="1" ht="16.5" customHeight="1" x14ac:dyDescent="0.15">
      <c r="R154" s="18"/>
      <c r="S154" s="22"/>
      <c r="T154" s="20"/>
      <c r="U154" s="20"/>
      <c r="V154" s="20"/>
      <c r="W154" s="22"/>
      <c r="X154" s="22"/>
      <c r="Y154" s="20"/>
      <c r="Z154" s="20"/>
      <c r="AA154" s="20"/>
      <c r="AB154" s="22"/>
      <c r="AC154" s="20"/>
      <c r="AD154" s="20"/>
      <c r="AE154" s="20"/>
      <c r="AF154" s="22"/>
      <c r="AG154" s="20"/>
      <c r="AH154" s="20"/>
      <c r="AI154" s="20"/>
      <c r="AJ154" s="22"/>
      <c r="AK154" s="20"/>
      <c r="AL154" s="20"/>
      <c r="AM154" s="20"/>
      <c r="AN154" s="22"/>
      <c r="AO154" s="20"/>
      <c r="AP154" s="20"/>
      <c r="AQ154" s="20"/>
      <c r="AR154" s="20"/>
      <c r="AS154" s="20"/>
      <c r="AT154" s="20"/>
      <c r="AU154" s="20"/>
      <c r="AV154" s="20"/>
      <c r="AW154" s="20"/>
      <c r="AX154" s="20"/>
      <c r="AY154" s="20"/>
      <c r="AZ154" s="20"/>
      <c r="BA154" s="28"/>
      <c r="BB154" s="28"/>
      <c r="BD154" s="29"/>
      <c r="BE154" s="29"/>
      <c r="BF154" s="29"/>
      <c r="BG154" s="23"/>
      <c r="BH154" s="23"/>
      <c r="BI154" s="23"/>
      <c r="BJ154" s="23"/>
      <c r="BK154" s="23"/>
      <c r="BL154" s="23"/>
      <c r="BM154" s="23"/>
      <c r="BN154" s="23"/>
      <c r="BO154" s="23"/>
      <c r="BP154" s="23"/>
      <c r="BQ154" s="23"/>
      <c r="BR154" s="23"/>
      <c r="BS154" s="24"/>
      <c r="BT154" s="24"/>
      <c r="BU154" s="24"/>
      <c r="BV154" s="24"/>
      <c r="BW154" s="25"/>
      <c r="BX154" s="25"/>
      <c r="BY154" s="25"/>
      <c r="BZ154" s="23"/>
      <c r="CA154" s="23"/>
      <c r="CB154" s="25"/>
      <c r="CC154" s="23"/>
      <c r="CD154" s="23"/>
      <c r="CI154" s="15"/>
      <c r="CJ154" s="16"/>
      <c r="CL154" s="15"/>
      <c r="CM154" s="15"/>
      <c r="CN154" s="15"/>
      <c r="CO154" s="15"/>
      <c r="CP154" s="15"/>
      <c r="CQ154" s="15"/>
      <c r="CR154" s="15"/>
      <c r="CS154" s="20"/>
      <c r="CT154" s="20"/>
      <c r="CU154" s="20"/>
      <c r="CV154" s="20"/>
      <c r="CW154" s="20"/>
    </row>
    <row r="155" spans="18:101" s="14" customFormat="1" ht="16.5" customHeight="1" x14ac:dyDescent="0.15">
      <c r="R155" s="18"/>
      <c r="S155" s="22"/>
      <c r="T155" s="20"/>
      <c r="U155" s="20"/>
      <c r="V155" s="20"/>
      <c r="W155" s="22"/>
      <c r="X155" s="22"/>
      <c r="Y155" s="20"/>
      <c r="Z155" s="20"/>
      <c r="AA155" s="20"/>
      <c r="AB155" s="22"/>
      <c r="AC155" s="20"/>
      <c r="AD155" s="20"/>
      <c r="AE155" s="20"/>
      <c r="AF155" s="22"/>
      <c r="AG155" s="20"/>
      <c r="AH155" s="20"/>
      <c r="AI155" s="20"/>
      <c r="AJ155" s="22"/>
      <c r="AK155" s="20"/>
      <c r="AL155" s="20"/>
      <c r="AM155" s="20"/>
      <c r="AN155" s="22"/>
      <c r="AO155" s="20"/>
      <c r="AP155" s="20"/>
      <c r="AQ155" s="20"/>
      <c r="AR155" s="20"/>
      <c r="AS155" s="20"/>
      <c r="AT155" s="20"/>
      <c r="AU155" s="20"/>
      <c r="AV155" s="20"/>
      <c r="AW155" s="20"/>
      <c r="AX155" s="20"/>
      <c r="AY155" s="20"/>
      <c r="AZ155" s="20"/>
      <c r="BA155" s="132"/>
      <c r="BB155" s="132"/>
      <c r="BD155" s="29"/>
      <c r="BE155" s="29"/>
      <c r="BF155" s="29"/>
      <c r="BG155" s="23"/>
      <c r="BH155" s="23"/>
      <c r="BI155" s="23"/>
      <c r="BJ155" s="23"/>
      <c r="BK155" s="23"/>
      <c r="BL155" s="23"/>
      <c r="BM155" s="23"/>
      <c r="BN155" s="23"/>
      <c r="BO155" s="23"/>
      <c r="BP155" s="23"/>
      <c r="BQ155" s="23"/>
      <c r="BR155" s="23"/>
      <c r="BS155" s="24"/>
      <c r="BT155" s="24"/>
      <c r="BU155" s="24"/>
      <c r="BV155" s="24"/>
      <c r="BW155" s="25"/>
      <c r="BX155" s="25"/>
      <c r="BY155" s="25"/>
      <c r="BZ155" s="23"/>
      <c r="CA155" s="23"/>
      <c r="CB155" s="25"/>
      <c r="CC155" s="23"/>
      <c r="CD155" s="23"/>
      <c r="CI155" s="15"/>
      <c r="CJ155" s="16"/>
      <c r="CL155" s="15"/>
      <c r="CM155" s="15"/>
      <c r="CN155" s="15"/>
      <c r="CO155" s="15"/>
      <c r="CP155" s="15"/>
      <c r="CQ155" s="15"/>
      <c r="CR155" s="15"/>
      <c r="CS155" s="20"/>
      <c r="CT155" s="20"/>
      <c r="CU155" s="20"/>
      <c r="CV155" s="20"/>
      <c r="CW155" s="20"/>
    </row>
    <row r="156" spans="18:101" s="14" customFormat="1" ht="16.5" customHeight="1" x14ac:dyDescent="0.15">
      <c r="R156" s="18"/>
      <c r="S156" s="22"/>
      <c r="T156" s="20"/>
      <c r="U156" s="20"/>
      <c r="V156" s="20"/>
      <c r="W156" s="22"/>
      <c r="X156" s="22"/>
      <c r="Y156" s="20"/>
      <c r="Z156" s="20"/>
      <c r="AA156" s="20"/>
      <c r="AB156" s="22"/>
      <c r="AC156" s="20"/>
      <c r="AD156" s="20"/>
      <c r="AE156" s="20"/>
      <c r="AF156" s="22"/>
      <c r="AG156" s="20"/>
      <c r="AH156" s="20"/>
      <c r="AI156" s="20"/>
      <c r="AJ156" s="22"/>
      <c r="AK156" s="20"/>
      <c r="AL156" s="20"/>
      <c r="AM156" s="20"/>
      <c r="AN156" s="22"/>
      <c r="AO156" s="20"/>
      <c r="AP156" s="20"/>
      <c r="AQ156" s="20"/>
      <c r="AR156" s="20"/>
      <c r="AS156" s="20"/>
      <c r="AT156" s="20"/>
      <c r="AU156" s="20"/>
      <c r="AV156" s="20"/>
      <c r="AW156" s="20"/>
      <c r="AX156" s="20"/>
      <c r="AY156" s="20"/>
      <c r="AZ156" s="20"/>
      <c r="BA156" s="28"/>
      <c r="BB156" s="28"/>
      <c r="BD156" s="29"/>
      <c r="BE156" s="29"/>
      <c r="BF156" s="29"/>
      <c r="BG156" s="23"/>
      <c r="BH156" s="23"/>
      <c r="BI156" s="23"/>
      <c r="BJ156" s="23"/>
      <c r="BK156" s="23"/>
      <c r="BL156" s="23"/>
      <c r="BM156" s="23"/>
      <c r="BN156" s="23"/>
      <c r="BO156" s="23"/>
      <c r="BP156" s="23"/>
      <c r="BQ156" s="23"/>
      <c r="BR156" s="23"/>
      <c r="BS156" s="24"/>
      <c r="BT156" s="24"/>
      <c r="BU156" s="24"/>
      <c r="BV156" s="24"/>
      <c r="BW156" s="25"/>
      <c r="BX156" s="25"/>
      <c r="BY156" s="25"/>
      <c r="BZ156" s="23"/>
      <c r="CA156" s="23"/>
      <c r="CB156" s="25"/>
      <c r="CC156" s="23"/>
      <c r="CD156" s="23"/>
      <c r="CI156" s="15"/>
      <c r="CJ156" s="16"/>
      <c r="CL156" s="15"/>
      <c r="CM156" s="15"/>
      <c r="CN156" s="15"/>
      <c r="CO156" s="15"/>
      <c r="CP156" s="15"/>
      <c r="CQ156" s="15"/>
      <c r="CR156" s="15"/>
      <c r="CS156" s="20"/>
      <c r="CT156" s="20"/>
      <c r="CU156" s="20"/>
      <c r="CV156" s="20"/>
      <c r="CW156" s="20"/>
    </row>
    <row r="157" spans="18:101" s="14" customFormat="1" ht="16.5" customHeight="1" x14ac:dyDescent="0.15">
      <c r="R157" s="18"/>
      <c r="S157" s="22"/>
      <c r="T157" s="20"/>
      <c r="U157" s="20"/>
      <c r="V157" s="20"/>
      <c r="W157" s="22"/>
      <c r="X157" s="22"/>
      <c r="Y157" s="20"/>
      <c r="Z157" s="20"/>
      <c r="AA157" s="20"/>
      <c r="AB157" s="22"/>
      <c r="AC157" s="20"/>
      <c r="AD157" s="20"/>
      <c r="AE157" s="20"/>
      <c r="AF157" s="22"/>
      <c r="AG157" s="20"/>
      <c r="AH157" s="20"/>
      <c r="AI157" s="20"/>
      <c r="AJ157" s="22"/>
      <c r="AK157" s="20"/>
      <c r="AL157" s="20"/>
      <c r="AM157" s="20"/>
      <c r="AN157" s="22"/>
      <c r="AO157" s="20"/>
      <c r="AP157" s="20"/>
      <c r="AQ157" s="20"/>
      <c r="AR157" s="20"/>
      <c r="AS157" s="20"/>
      <c r="AT157" s="20"/>
      <c r="AU157" s="20"/>
      <c r="AV157" s="20"/>
      <c r="AW157" s="20"/>
      <c r="AX157" s="20"/>
      <c r="AY157" s="20"/>
      <c r="AZ157" s="20"/>
      <c r="BA157" s="28"/>
      <c r="BB157" s="28"/>
      <c r="BD157" s="29"/>
      <c r="BE157" s="29"/>
      <c r="BF157" s="29"/>
      <c r="BG157" s="23"/>
      <c r="BH157" s="23"/>
      <c r="BI157" s="23"/>
      <c r="BJ157" s="23"/>
      <c r="BK157" s="23"/>
      <c r="BL157" s="23"/>
      <c r="BM157" s="23"/>
      <c r="BN157" s="23"/>
      <c r="BO157" s="23"/>
      <c r="BP157" s="23"/>
      <c r="BQ157" s="23"/>
      <c r="BR157" s="23"/>
      <c r="BS157" s="24"/>
      <c r="BT157" s="24"/>
      <c r="BU157" s="24"/>
      <c r="BV157" s="24"/>
      <c r="BW157" s="25"/>
      <c r="BX157" s="25"/>
      <c r="BY157" s="25"/>
      <c r="BZ157" s="23"/>
      <c r="CA157" s="23"/>
      <c r="CB157" s="25"/>
      <c r="CC157" s="23"/>
      <c r="CD157" s="23"/>
      <c r="CI157" s="15"/>
      <c r="CJ157" s="16"/>
      <c r="CL157" s="15"/>
      <c r="CM157" s="15"/>
      <c r="CN157" s="15"/>
      <c r="CO157" s="15"/>
      <c r="CP157" s="15"/>
      <c r="CQ157" s="15"/>
      <c r="CR157" s="15"/>
      <c r="CS157" s="20"/>
      <c r="CT157" s="20"/>
      <c r="CU157" s="20"/>
      <c r="CV157" s="20"/>
      <c r="CW157" s="20"/>
    </row>
    <row r="158" spans="18:101" s="14" customFormat="1" ht="16.5" customHeight="1" x14ac:dyDescent="0.15">
      <c r="R158" s="18"/>
      <c r="S158" s="22"/>
      <c r="T158" s="20"/>
      <c r="U158" s="20"/>
      <c r="V158" s="20"/>
      <c r="W158" s="22"/>
      <c r="X158" s="22"/>
      <c r="Y158" s="20"/>
      <c r="Z158" s="20"/>
      <c r="AA158" s="20"/>
      <c r="AB158" s="22"/>
      <c r="AC158" s="20"/>
      <c r="AD158" s="20"/>
      <c r="AE158" s="20"/>
      <c r="AF158" s="22"/>
      <c r="AG158" s="20"/>
      <c r="AH158" s="20"/>
      <c r="AI158" s="20"/>
      <c r="AJ158" s="22"/>
      <c r="AK158" s="20"/>
      <c r="AL158" s="20"/>
      <c r="AM158" s="20"/>
      <c r="AN158" s="22"/>
      <c r="AO158" s="20"/>
      <c r="AP158" s="20"/>
      <c r="AQ158" s="20"/>
      <c r="AR158" s="20"/>
      <c r="AS158" s="20"/>
      <c r="AT158" s="20"/>
      <c r="AU158" s="20"/>
      <c r="AV158" s="20"/>
      <c r="AW158" s="20"/>
      <c r="AX158" s="20"/>
      <c r="AY158" s="20"/>
      <c r="AZ158" s="20"/>
      <c r="BA158" s="28"/>
      <c r="BB158" s="28"/>
      <c r="BD158" s="29"/>
      <c r="BE158" s="29"/>
      <c r="BF158" s="29"/>
      <c r="BG158" s="23"/>
      <c r="BH158" s="23"/>
      <c r="BI158" s="23"/>
      <c r="BJ158" s="23"/>
      <c r="BK158" s="23"/>
      <c r="BL158" s="23"/>
      <c r="BM158" s="23"/>
      <c r="BN158" s="23"/>
      <c r="BO158" s="23"/>
      <c r="BP158" s="23"/>
      <c r="BQ158" s="23"/>
      <c r="BR158" s="23"/>
      <c r="BS158" s="24"/>
      <c r="BT158" s="24"/>
      <c r="BU158" s="24"/>
      <c r="BV158" s="24"/>
      <c r="BW158" s="25"/>
      <c r="BX158" s="25"/>
      <c r="BY158" s="25"/>
      <c r="BZ158" s="23"/>
      <c r="CA158" s="23"/>
      <c r="CB158" s="25"/>
      <c r="CC158" s="23"/>
      <c r="CD158" s="23"/>
      <c r="CI158" s="15"/>
      <c r="CJ158" s="16"/>
      <c r="CL158" s="15"/>
      <c r="CM158" s="15"/>
      <c r="CN158" s="15"/>
      <c r="CO158" s="15"/>
      <c r="CP158" s="15"/>
      <c r="CQ158" s="15"/>
      <c r="CR158" s="15"/>
      <c r="CS158" s="20"/>
      <c r="CT158" s="20"/>
      <c r="CU158" s="20"/>
      <c r="CV158" s="20"/>
      <c r="CW158" s="20"/>
    </row>
    <row r="159" spans="18:101" s="14" customFormat="1" ht="16.5" customHeight="1" x14ac:dyDescent="0.15">
      <c r="R159" s="18"/>
      <c r="S159" s="22"/>
      <c r="T159" s="20"/>
      <c r="U159" s="20"/>
      <c r="V159" s="20"/>
      <c r="W159" s="22"/>
      <c r="X159" s="22"/>
      <c r="Y159" s="20"/>
      <c r="Z159" s="20"/>
      <c r="AA159" s="20"/>
      <c r="AB159" s="22"/>
      <c r="AC159" s="20"/>
      <c r="AD159" s="20"/>
      <c r="AE159" s="20"/>
      <c r="AF159" s="22"/>
      <c r="AG159" s="20"/>
      <c r="AH159" s="20"/>
      <c r="AI159" s="20"/>
      <c r="AJ159" s="22"/>
      <c r="AK159" s="20"/>
      <c r="AL159" s="20"/>
      <c r="AM159" s="20"/>
      <c r="AN159" s="22"/>
      <c r="AO159" s="20"/>
      <c r="AP159" s="20"/>
      <c r="AQ159" s="20"/>
      <c r="AR159" s="20"/>
      <c r="AS159" s="20"/>
      <c r="AT159" s="20"/>
      <c r="AU159" s="20"/>
      <c r="AV159" s="20"/>
      <c r="AW159" s="20"/>
      <c r="AX159" s="20"/>
      <c r="AY159" s="20"/>
      <c r="AZ159" s="20"/>
      <c r="BA159" s="28"/>
      <c r="BB159" s="28"/>
      <c r="BD159" s="29"/>
      <c r="BE159" s="29"/>
      <c r="BF159" s="29"/>
      <c r="BG159" s="23"/>
      <c r="BH159" s="23"/>
      <c r="BI159" s="23"/>
      <c r="BJ159" s="23"/>
      <c r="BK159" s="23"/>
      <c r="BL159" s="23"/>
      <c r="BM159" s="23"/>
      <c r="BN159" s="23"/>
      <c r="BO159" s="23"/>
      <c r="BP159" s="23"/>
      <c r="BQ159" s="23"/>
      <c r="BR159" s="23"/>
      <c r="BS159" s="24"/>
      <c r="BT159" s="24"/>
      <c r="BU159" s="24"/>
      <c r="BV159" s="24"/>
      <c r="BW159" s="25"/>
      <c r="BX159" s="25"/>
      <c r="BY159" s="25"/>
      <c r="BZ159" s="23"/>
      <c r="CA159" s="23"/>
      <c r="CB159" s="25"/>
      <c r="CC159" s="23"/>
      <c r="CD159" s="23"/>
      <c r="CI159" s="15"/>
      <c r="CJ159" s="16"/>
      <c r="CL159" s="15"/>
      <c r="CM159" s="15"/>
      <c r="CN159" s="15"/>
      <c r="CO159" s="15"/>
      <c r="CP159" s="15"/>
      <c r="CQ159" s="15"/>
      <c r="CR159" s="15"/>
      <c r="CS159" s="20"/>
      <c r="CT159" s="20"/>
      <c r="CU159" s="20"/>
      <c r="CV159" s="20"/>
      <c r="CW159" s="20"/>
    </row>
    <row r="160" spans="18:101" s="14" customFormat="1" ht="16.5" customHeight="1" x14ac:dyDescent="0.15">
      <c r="R160" s="18"/>
      <c r="S160" s="22"/>
      <c r="T160" s="20"/>
      <c r="U160" s="20"/>
      <c r="V160" s="20"/>
      <c r="W160" s="22"/>
      <c r="X160" s="22"/>
      <c r="Y160" s="20"/>
      <c r="Z160" s="20"/>
      <c r="AA160" s="20"/>
      <c r="AB160" s="22"/>
      <c r="AC160" s="20"/>
      <c r="AD160" s="20"/>
      <c r="AE160" s="20"/>
      <c r="AF160" s="22"/>
      <c r="AG160" s="20"/>
      <c r="AH160" s="20"/>
      <c r="AI160" s="20"/>
      <c r="AJ160" s="22"/>
      <c r="AK160" s="20"/>
      <c r="AL160" s="20"/>
      <c r="AM160" s="20"/>
      <c r="AN160" s="22"/>
      <c r="AO160" s="20"/>
      <c r="AP160" s="20"/>
      <c r="AQ160" s="20"/>
      <c r="AR160" s="20"/>
      <c r="AS160" s="20"/>
      <c r="AT160" s="20"/>
      <c r="AU160" s="20"/>
      <c r="AV160" s="20"/>
      <c r="AW160" s="20"/>
      <c r="AX160" s="20"/>
      <c r="AY160" s="20"/>
      <c r="AZ160" s="20"/>
      <c r="BA160" s="28"/>
      <c r="BB160" s="28"/>
      <c r="BD160" s="29"/>
      <c r="BE160" s="29"/>
      <c r="BF160" s="29"/>
      <c r="BG160" s="23"/>
      <c r="BH160" s="23"/>
      <c r="BI160" s="23"/>
      <c r="BJ160" s="23"/>
      <c r="BK160" s="23"/>
      <c r="BL160" s="23"/>
      <c r="BM160" s="23"/>
      <c r="BN160" s="23"/>
      <c r="BO160" s="23"/>
      <c r="BP160" s="23"/>
      <c r="BQ160" s="23"/>
      <c r="BR160" s="23"/>
      <c r="BS160" s="24"/>
      <c r="BT160" s="24"/>
      <c r="BU160" s="24"/>
      <c r="BV160" s="24"/>
      <c r="BW160" s="25"/>
      <c r="BX160" s="25"/>
      <c r="BY160" s="25"/>
      <c r="BZ160" s="23"/>
      <c r="CA160" s="23"/>
      <c r="CB160" s="25"/>
      <c r="CC160" s="23"/>
      <c r="CD160" s="23"/>
      <c r="CI160" s="15"/>
      <c r="CJ160" s="16"/>
      <c r="CL160" s="15"/>
      <c r="CM160" s="15"/>
      <c r="CN160" s="15"/>
      <c r="CO160" s="15"/>
      <c r="CP160" s="15"/>
      <c r="CQ160" s="15"/>
      <c r="CR160" s="15"/>
      <c r="CS160" s="20"/>
      <c r="CT160" s="20"/>
      <c r="CU160" s="20"/>
      <c r="CV160" s="20"/>
      <c r="CW160" s="20"/>
    </row>
    <row r="161" spans="18:101" s="14" customFormat="1" ht="16.5" customHeight="1" x14ac:dyDescent="0.15">
      <c r="R161" s="18"/>
      <c r="S161" s="22"/>
      <c r="T161" s="20"/>
      <c r="U161" s="20"/>
      <c r="V161" s="20"/>
      <c r="W161" s="22"/>
      <c r="X161" s="22"/>
      <c r="Y161" s="20"/>
      <c r="Z161" s="20"/>
      <c r="AA161" s="20"/>
      <c r="AB161" s="22"/>
      <c r="AC161" s="20"/>
      <c r="AD161" s="20"/>
      <c r="AE161" s="20"/>
      <c r="AF161" s="22"/>
      <c r="AG161" s="20"/>
      <c r="AH161" s="20"/>
      <c r="AI161" s="20"/>
      <c r="AJ161" s="22"/>
      <c r="AK161" s="20"/>
      <c r="AL161" s="20"/>
      <c r="AM161" s="20"/>
      <c r="AN161" s="22"/>
      <c r="AO161" s="20"/>
      <c r="AP161" s="20"/>
      <c r="AQ161" s="20"/>
      <c r="AR161" s="20"/>
      <c r="AS161" s="20"/>
      <c r="AT161" s="20"/>
      <c r="AU161" s="20"/>
      <c r="AV161" s="20"/>
      <c r="AW161" s="20"/>
      <c r="AX161" s="20"/>
      <c r="AY161" s="20"/>
      <c r="AZ161" s="20"/>
      <c r="BA161" s="28"/>
      <c r="BB161" s="28"/>
      <c r="BD161" s="29"/>
      <c r="BE161" s="29"/>
      <c r="BF161" s="29"/>
      <c r="BG161" s="23"/>
      <c r="BH161" s="23"/>
      <c r="BI161" s="23"/>
      <c r="BJ161" s="23"/>
      <c r="BK161" s="23"/>
      <c r="BL161" s="23"/>
      <c r="BM161" s="23"/>
      <c r="BN161" s="23"/>
      <c r="BO161" s="23"/>
      <c r="BP161" s="23"/>
      <c r="BQ161" s="23"/>
      <c r="BR161" s="23"/>
      <c r="BS161" s="24"/>
      <c r="BT161" s="24"/>
      <c r="BU161" s="24"/>
      <c r="BV161" s="24"/>
      <c r="BW161" s="25"/>
      <c r="BX161" s="25"/>
      <c r="BY161" s="25"/>
      <c r="BZ161" s="23"/>
      <c r="CA161" s="23"/>
      <c r="CB161" s="25"/>
      <c r="CC161" s="23"/>
      <c r="CD161" s="23"/>
      <c r="CI161" s="15"/>
      <c r="CJ161" s="16"/>
      <c r="CL161" s="15"/>
      <c r="CM161" s="15"/>
      <c r="CN161" s="15"/>
      <c r="CO161" s="15"/>
      <c r="CP161" s="15"/>
      <c r="CQ161" s="15"/>
      <c r="CR161" s="15"/>
      <c r="CS161" s="20"/>
      <c r="CT161" s="20"/>
      <c r="CU161" s="20"/>
      <c r="CV161" s="20"/>
      <c r="CW161" s="20"/>
    </row>
    <row r="162" spans="18:101" s="14" customFormat="1" ht="16.5" customHeight="1" x14ac:dyDescent="0.15">
      <c r="R162" s="18"/>
      <c r="S162" s="22"/>
      <c r="T162" s="20"/>
      <c r="U162" s="20"/>
      <c r="V162" s="20"/>
      <c r="W162" s="22"/>
      <c r="X162" s="22"/>
      <c r="Y162" s="20"/>
      <c r="Z162" s="20"/>
      <c r="AA162" s="20"/>
      <c r="AB162" s="22"/>
      <c r="AC162" s="20"/>
      <c r="AD162" s="20"/>
      <c r="AE162" s="20"/>
      <c r="AF162" s="22"/>
      <c r="AG162" s="20"/>
      <c r="AH162" s="20"/>
      <c r="AI162" s="20"/>
      <c r="AJ162" s="22"/>
      <c r="AK162" s="20"/>
      <c r="AL162" s="20"/>
      <c r="AM162" s="20"/>
      <c r="AN162" s="22"/>
      <c r="AO162" s="20"/>
      <c r="AP162" s="20"/>
      <c r="AQ162" s="20"/>
      <c r="AR162" s="20"/>
      <c r="AS162" s="20"/>
      <c r="AT162" s="20"/>
      <c r="AU162" s="20"/>
      <c r="AV162" s="20"/>
      <c r="AW162" s="20"/>
      <c r="AX162" s="20"/>
      <c r="AY162" s="20"/>
      <c r="AZ162" s="20"/>
      <c r="BA162" s="28"/>
      <c r="BB162" s="28"/>
      <c r="BD162" s="29"/>
      <c r="BE162" s="29"/>
      <c r="BF162" s="29"/>
      <c r="BG162" s="23"/>
      <c r="BH162" s="23"/>
      <c r="BI162" s="23"/>
      <c r="BJ162" s="23"/>
      <c r="BK162" s="23"/>
      <c r="BL162" s="23"/>
      <c r="BM162" s="23"/>
      <c r="BN162" s="23"/>
      <c r="BO162" s="23"/>
      <c r="BP162" s="23"/>
      <c r="BQ162" s="23"/>
      <c r="BR162" s="23"/>
      <c r="BS162" s="24"/>
      <c r="BT162" s="24"/>
      <c r="BU162" s="24"/>
      <c r="BV162" s="24"/>
      <c r="BW162" s="25"/>
      <c r="BX162" s="25"/>
      <c r="BY162" s="25"/>
      <c r="BZ162" s="23"/>
      <c r="CA162" s="23"/>
      <c r="CB162" s="25"/>
      <c r="CC162" s="23"/>
      <c r="CD162" s="23"/>
      <c r="CI162" s="15"/>
      <c r="CJ162" s="16"/>
      <c r="CL162" s="15"/>
      <c r="CM162" s="15"/>
      <c r="CN162" s="15"/>
      <c r="CO162" s="15"/>
      <c r="CP162" s="15"/>
      <c r="CQ162" s="15"/>
      <c r="CR162" s="15"/>
      <c r="CS162" s="20"/>
      <c r="CT162" s="20"/>
      <c r="CU162" s="20"/>
      <c r="CV162" s="20"/>
      <c r="CW162" s="20"/>
    </row>
    <row r="163" spans="18:101" s="14" customFormat="1" ht="16.5" customHeight="1" x14ac:dyDescent="0.15">
      <c r="R163" s="18"/>
      <c r="S163" s="22"/>
      <c r="T163" s="20"/>
      <c r="U163" s="20"/>
      <c r="V163" s="20"/>
      <c r="W163" s="22"/>
      <c r="X163" s="22"/>
      <c r="Y163" s="20"/>
      <c r="Z163" s="20"/>
      <c r="AA163" s="20"/>
      <c r="AB163" s="22"/>
      <c r="AC163" s="20"/>
      <c r="AD163" s="20"/>
      <c r="AE163" s="20"/>
      <c r="AF163" s="22"/>
      <c r="AG163" s="20"/>
      <c r="AH163" s="20"/>
      <c r="AI163" s="20"/>
      <c r="AJ163" s="22"/>
      <c r="AK163" s="20"/>
      <c r="AL163" s="20"/>
      <c r="AM163" s="20"/>
      <c r="AN163" s="22"/>
      <c r="AO163" s="20"/>
      <c r="AP163" s="20"/>
      <c r="AQ163" s="20"/>
      <c r="AR163" s="20"/>
      <c r="AS163" s="20"/>
      <c r="AT163" s="20"/>
      <c r="AU163" s="20"/>
      <c r="AV163" s="20"/>
      <c r="AW163" s="20"/>
      <c r="AX163" s="20"/>
      <c r="AY163" s="20"/>
      <c r="AZ163" s="20"/>
      <c r="BA163" s="28"/>
      <c r="BB163" s="28"/>
      <c r="BD163" s="29"/>
      <c r="BE163" s="29"/>
      <c r="BF163" s="29"/>
      <c r="BG163" s="23"/>
      <c r="BH163" s="23"/>
      <c r="BI163" s="23"/>
      <c r="BJ163" s="23"/>
      <c r="BK163" s="23"/>
      <c r="BL163" s="23"/>
      <c r="BM163" s="23"/>
      <c r="BN163" s="23"/>
      <c r="BO163" s="23"/>
      <c r="BP163" s="23"/>
      <c r="BQ163" s="23"/>
      <c r="BR163" s="23"/>
      <c r="BS163" s="24"/>
      <c r="BT163" s="24"/>
      <c r="BU163" s="24"/>
      <c r="BV163" s="24"/>
      <c r="BW163" s="25"/>
      <c r="BX163" s="25"/>
      <c r="BY163" s="25"/>
      <c r="BZ163" s="23"/>
      <c r="CA163" s="23"/>
      <c r="CB163" s="25"/>
      <c r="CC163" s="23"/>
      <c r="CD163" s="23"/>
      <c r="CI163" s="15"/>
      <c r="CJ163" s="16"/>
      <c r="CL163" s="15"/>
      <c r="CM163" s="15"/>
      <c r="CN163" s="15"/>
      <c r="CO163" s="15"/>
      <c r="CP163" s="15"/>
      <c r="CQ163" s="15"/>
      <c r="CR163" s="15"/>
      <c r="CS163" s="20"/>
      <c r="CT163" s="20"/>
      <c r="CU163" s="20"/>
      <c r="CV163" s="20"/>
      <c r="CW163" s="20"/>
    </row>
    <row r="164" spans="18:101" s="14" customFormat="1" ht="16.5" customHeight="1" x14ac:dyDescent="0.15">
      <c r="R164" s="18"/>
      <c r="S164" s="22"/>
      <c r="T164" s="20"/>
      <c r="U164" s="20"/>
      <c r="V164" s="20"/>
      <c r="W164" s="22"/>
      <c r="X164" s="22"/>
      <c r="Y164" s="20"/>
      <c r="Z164" s="20"/>
      <c r="AA164" s="20"/>
      <c r="AB164" s="22"/>
      <c r="AC164" s="20"/>
      <c r="AD164" s="20"/>
      <c r="AE164" s="20"/>
      <c r="AF164" s="22"/>
      <c r="AG164" s="20"/>
      <c r="AH164" s="20"/>
      <c r="AI164" s="20"/>
      <c r="AJ164" s="22"/>
      <c r="AK164" s="20"/>
      <c r="AL164" s="20"/>
      <c r="AM164" s="20"/>
      <c r="AN164" s="22"/>
      <c r="AO164" s="20"/>
      <c r="AP164" s="20"/>
      <c r="AQ164" s="20"/>
      <c r="AR164" s="20"/>
      <c r="AS164" s="20"/>
      <c r="AT164" s="20"/>
      <c r="AU164" s="20"/>
      <c r="AV164" s="20"/>
      <c r="AW164" s="20"/>
      <c r="AX164" s="20"/>
      <c r="AY164" s="20"/>
      <c r="AZ164" s="20"/>
      <c r="BA164" s="28"/>
      <c r="BB164" s="28"/>
      <c r="BD164" s="29"/>
      <c r="BE164" s="29"/>
      <c r="BF164" s="29"/>
      <c r="BG164" s="23"/>
      <c r="BH164" s="23"/>
      <c r="BI164" s="23"/>
      <c r="BJ164" s="23"/>
      <c r="BK164" s="23"/>
      <c r="BL164" s="23"/>
      <c r="BM164" s="23"/>
      <c r="BN164" s="23"/>
      <c r="BO164" s="23"/>
      <c r="BP164" s="23"/>
      <c r="BQ164" s="23"/>
      <c r="BR164" s="23"/>
      <c r="BS164" s="24"/>
      <c r="BT164" s="24"/>
      <c r="BU164" s="24"/>
      <c r="BV164" s="24"/>
      <c r="BW164" s="25"/>
      <c r="BX164" s="25"/>
      <c r="BY164" s="25"/>
      <c r="BZ164" s="23"/>
      <c r="CA164" s="23"/>
      <c r="CB164" s="25"/>
      <c r="CC164" s="23"/>
      <c r="CD164" s="23"/>
      <c r="CI164" s="15"/>
      <c r="CJ164" s="16"/>
      <c r="CL164" s="15"/>
      <c r="CM164" s="15"/>
      <c r="CN164" s="15"/>
      <c r="CO164" s="15"/>
      <c r="CP164" s="15"/>
      <c r="CQ164" s="15"/>
      <c r="CR164" s="15"/>
      <c r="CS164" s="20"/>
      <c r="CT164" s="20"/>
      <c r="CU164" s="20"/>
      <c r="CV164" s="20"/>
      <c r="CW164" s="20"/>
    </row>
    <row r="165" spans="18:101" s="14" customFormat="1" ht="16.5" customHeight="1" x14ac:dyDescent="0.15">
      <c r="R165" s="18"/>
      <c r="S165" s="22"/>
      <c r="T165" s="20"/>
      <c r="U165" s="20"/>
      <c r="V165" s="20"/>
      <c r="W165" s="22"/>
      <c r="X165" s="22"/>
      <c r="Y165" s="20"/>
      <c r="Z165" s="20"/>
      <c r="AA165" s="20"/>
      <c r="AB165" s="22"/>
      <c r="AC165" s="20"/>
      <c r="AD165" s="20"/>
      <c r="AE165" s="20"/>
      <c r="AF165" s="22"/>
      <c r="AG165" s="20"/>
      <c r="AH165" s="20"/>
      <c r="AI165" s="20"/>
      <c r="AJ165" s="22"/>
      <c r="AK165" s="20"/>
      <c r="AL165" s="20"/>
      <c r="AM165" s="20"/>
      <c r="AN165" s="22"/>
      <c r="AO165" s="20"/>
      <c r="AP165" s="20"/>
      <c r="AQ165" s="20"/>
      <c r="AR165" s="20"/>
      <c r="AS165" s="20"/>
      <c r="AT165" s="20"/>
      <c r="AU165" s="20"/>
      <c r="AV165" s="20"/>
      <c r="AW165" s="20"/>
      <c r="AX165" s="20"/>
      <c r="AY165" s="20"/>
      <c r="AZ165" s="20"/>
      <c r="BA165" s="28"/>
      <c r="BB165" s="28"/>
      <c r="BD165" s="29"/>
      <c r="BE165" s="29"/>
      <c r="BF165" s="29"/>
      <c r="BG165" s="23"/>
      <c r="BH165" s="23"/>
      <c r="BI165" s="23"/>
      <c r="BJ165" s="23"/>
      <c r="BK165" s="23"/>
      <c r="BL165" s="23"/>
      <c r="BM165" s="23"/>
      <c r="BN165" s="23"/>
      <c r="BO165" s="23"/>
      <c r="BP165" s="23"/>
      <c r="BQ165" s="23"/>
      <c r="BR165" s="23"/>
      <c r="BS165" s="24"/>
      <c r="BT165" s="24"/>
      <c r="BU165" s="24"/>
      <c r="BV165" s="24"/>
      <c r="BW165" s="25"/>
      <c r="BX165" s="25"/>
      <c r="BY165" s="25"/>
      <c r="BZ165" s="23"/>
      <c r="CA165" s="23"/>
      <c r="CB165" s="25"/>
      <c r="CC165" s="23"/>
      <c r="CD165" s="23"/>
      <c r="CI165" s="15"/>
      <c r="CJ165" s="16"/>
      <c r="CL165" s="15"/>
      <c r="CM165" s="15"/>
      <c r="CN165" s="15"/>
      <c r="CO165" s="15"/>
      <c r="CP165" s="15"/>
      <c r="CQ165" s="15"/>
      <c r="CR165" s="15"/>
      <c r="CS165" s="20"/>
      <c r="CT165" s="20"/>
      <c r="CU165" s="20"/>
      <c r="CV165" s="20"/>
      <c r="CW165" s="20"/>
    </row>
    <row r="166" spans="18:101" s="14" customFormat="1" ht="16.5" customHeight="1" x14ac:dyDescent="0.15">
      <c r="R166" s="18"/>
      <c r="S166" s="22"/>
      <c r="T166" s="20"/>
      <c r="U166" s="20"/>
      <c r="V166" s="20"/>
      <c r="W166" s="22"/>
      <c r="X166" s="22"/>
      <c r="Y166" s="20"/>
      <c r="Z166" s="20"/>
      <c r="AA166" s="20"/>
      <c r="AB166" s="22"/>
      <c r="AC166" s="20"/>
      <c r="AD166" s="20"/>
      <c r="AE166" s="20"/>
      <c r="AF166" s="22"/>
      <c r="AG166" s="20"/>
      <c r="AH166" s="20"/>
      <c r="AI166" s="20"/>
      <c r="AJ166" s="22"/>
      <c r="AK166" s="20"/>
      <c r="AL166" s="20"/>
      <c r="AM166" s="20"/>
      <c r="AN166" s="22"/>
      <c r="AO166" s="20"/>
      <c r="AP166" s="20"/>
      <c r="AQ166" s="20"/>
      <c r="AR166" s="20"/>
      <c r="AS166" s="20"/>
      <c r="AT166" s="20"/>
      <c r="AU166" s="20"/>
      <c r="AV166" s="20"/>
      <c r="AW166" s="20"/>
      <c r="AX166" s="20"/>
      <c r="AY166" s="20"/>
      <c r="AZ166" s="20"/>
      <c r="BA166" s="28"/>
      <c r="BB166" s="28"/>
      <c r="BD166" s="29"/>
      <c r="BE166" s="29"/>
      <c r="BF166" s="29"/>
      <c r="BG166" s="23"/>
      <c r="BH166" s="23"/>
      <c r="BI166" s="23"/>
      <c r="BJ166" s="23"/>
      <c r="BK166" s="23"/>
      <c r="BL166" s="23"/>
      <c r="BM166" s="23"/>
      <c r="BN166" s="23"/>
      <c r="BO166" s="23"/>
      <c r="BP166" s="23"/>
      <c r="BQ166" s="23"/>
      <c r="BR166" s="23"/>
      <c r="BS166" s="24"/>
      <c r="BT166" s="24"/>
      <c r="BU166" s="24"/>
      <c r="BV166" s="24"/>
      <c r="BW166" s="25"/>
      <c r="BX166" s="25"/>
      <c r="BY166" s="25"/>
      <c r="BZ166" s="23"/>
      <c r="CA166" s="23"/>
      <c r="CB166" s="25"/>
      <c r="CC166" s="23"/>
      <c r="CD166" s="23"/>
      <c r="CI166" s="15"/>
      <c r="CJ166" s="16"/>
      <c r="CL166" s="15"/>
      <c r="CM166" s="15"/>
      <c r="CN166" s="15"/>
      <c r="CO166" s="15"/>
      <c r="CP166" s="15"/>
      <c r="CQ166" s="15"/>
      <c r="CR166" s="15"/>
      <c r="CS166" s="20"/>
      <c r="CT166" s="20"/>
      <c r="CU166" s="20"/>
      <c r="CV166" s="20"/>
      <c r="CW166" s="20"/>
    </row>
    <row r="167" spans="18:101" s="14" customFormat="1" ht="16.5" customHeight="1" x14ac:dyDescent="0.15">
      <c r="R167" s="18"/>
      <c r="S167" s="22"/>
      <c r="T167" s="20"/>
      <c r="U167" s="20"/>
      <c r="V167" s="20"/>
      <c r="W167" s="22"/>
      <c r="X167" s="22"/>
      <c r="Y167" s="20"/>
      <c r="Z167" s="20"/>
      <c r="AA167" s="20"/>
      <c r="AB167" s="22"/>
      <c r="AC167" s="20"/>
      <c r="AD167" s="20"/>
      <c r="AE167" s="20"/>
      <c r="AF167" s="22"/>
      <c r="AG167" s="20"/>
      <c r="AH167" s="20"/>
      <c r="AI167" s="20"/>
      <c r="AJ167" s="22"/>
      <c r="AK167" s="20"/>
      <c r="AL167" s="20"/>
      <c r="AM167" s="20"/>
      <c r="AN167" s="22"/>
      <c r="AO167" s="20"/>
      <c r="AP167" s="20"/>
      <c r="AQ167" s="20"/>
      <c r="AR167" s="20"/>
      <c r="AS167" s="20"/>
      <c r="AT167" s="20"/>
      <c r="AU167" s="20"/>
      <c r="AV167" s="20"/>
      <c r="AW167" s="20"/>
      <c r="AX167" s="20"/>
      <c r="AY167" s="20"/>
      <c r="AZ167" s="20"/>
      <c r="BA167" s="28"/>
      <c r="BB167" s="28"/>
      <c r="BD167" s="29"/>
      <c r="BE167" s="29"/>
      <c r="BF167" s="29"/>
      <c r="BG167" s="23"/>
      <c r="BH167" s="23"/>
      <c r="BI167" s="23"/>
      <c r="BJ167" s="23"/>
      <c r="BK167" s="23"/>
      <c r="BL167" s="23"/>
      <c r="BM167" s="23"/>
      <c r="BN167" s="23"/>
      <c r="BO167" s="23"/>
      <c r="BP167" s="23"/>
      <c r="BQ167" s="23"/>
      <c r="BR167" s="23"/>
      <c r="BS167" s="24"/>
      <c r="BT167" s="24"/>
      <c r="BU167" s="24"/>
      <c r="BV167" s="24"/>
      <c r="BW167" s="25"/>
      <c r="BX167" s="25"/>
      <c r="BY167" s="25"/>
      <c r="BZ167" s="23"/>
      <c r="CA167" s="23"/>
      <c r="CB167" s="25"/>
      <c r="CC167" s="23"/>
      <c r="CD167" s="23"/>
      <c r="CI167" s="15"/>
      <c r="CJ167" s="16"/>
      <c r="CL167" s="15"/>
      <c r="CM167" s="15"/>
      <c r="CN167" s="15"/>
      <c r="CO167" s="15"/>
      <c r="CP167" s="15"/>
      <c r="CQ167" s="15"/>
      <c r="CR167" s="15"/>
      <c r="CS167" s="20"/>
      <c r="CT167" s="20"/>
      <c r="CU167" s="20"/>
      <c r="CV167" s="20"/>
      <c r="CW167" s="20"/>
    </row>
    <row r="168" spans="18:101" s="14" customFormat="1" ht="16.5" customHeight="1" x14ac:dyDescent="0.15">
      <c r="R168" s="18"/>
      <c r="S168" s="22"/>
      <c r="T168" s="20"/>
      <c r="U168" s="20"/>
      <c r="V168" s="20"/>
      <c r="W168" s="22"/>
      <c r="X168" s="22"/>
      <c r="Y168" s="20"/>
      <c r="Z168" s="20"/>
      <c r="AA168" s="20"/>
      <c r="AB168" s="22"/>
      <c r="AC168" s="20"/>
      <c r="AD168" s="20"/>
      <c r="AE168" s="20"/>
      <c r="AF168" s="22"/>
      <c r="AG168" s="20"/>
      <c r="AH168" s="20"/>
      <c r="AI168" s="20"/>
      <c r="AJ168" s="22"/>
      <c r="AK168" s="20"/>
      <c r="AL168" s="20"/>
      <c r="AM168" s="20"/>
      <c r="AN168" s="22"/>
      <c r="AO168" s="20"/>
      <c r="AP168" s="20"/>
      <c r="AQ168" s="20"/>
      <c r="AR168" s="20"/>
      <c r="AS168" s="20"/>
      <c r="AT168" s="20"/>
      <c r="AU168" s="20"/>
      <c r="AV168" s="20"/>
      <c r="AW168" s="20"/>
      <c r="AX168" s="20"/>
      <c r="AY168" s="20"/>
      <c r="AZ168" s="20"/>
      <c r="BA168" s="28"/>
      <c r="BB168" s="28"/>
      <c r="BD168" s="29"/>
      <c r="BE168" s="29"/>
      <c r="BF168" s="29"/>
      <c r="BG168" s="23"/>
      <c r="BH168" s="23"/>
      <c r="BI168" s="23"/>
      <c r="BJ168" s="23"/>
      <c r="BK168" s="23"/>
      <c r="BL168" s="23"/>
      <c r="BM168" s="23"/>
      <c r="BN168" s="23"/>
      <c r="BO168" s="23"/>
      <c r="BP168" s="23"/>
      <c r="BQ168" s="23"/>
      <c r="BR168" s="23"/>
      <c r="BS168" s="24"/>
      <c r="BT168" s="24"/>
      <c r="BU168" s="24"/>
      <c r="BV168" s="24"/>
      <c r="BW168" s="25"/>
      <c r="BX168" s="25"/>
      <c r="BY168" s="25"/>
      <c r="BZ168" s="23"/>
      <c r="CA168" s="23"/>
      <c r="CB168" s="25"/>
      <c r="CC168" s="23"/>
      <c r="CD168" s="23"/>
      <c r="CI168" s="15"/>
      <c r="CJ168" s="16"/>
      <c r="CL168" s="15"/>
      <c r="CM168" s="15"/>
      <c r="CN168" s="15"/>
      <c r="CO168" s="15"/>
      <c r="CP168" s="15"/>
      <c r="CQ168" s="15"/>
      <c r="CR168" s="15"/>
      <c r="CS168" s="20"/>
      <c r="CT168" s="20"/>
      <c r="CU168" s="20"/>
      <c r="CV168" s="20"/>
      <c r="CW168" s="20"/>
    </row>
    <row r="169" spans="18:101" s="14" customFormat="1" ht="16.5" customHeight="1" x14ac:dyDescent="0.15">
      <c r="R169" s="18"/>
      <c r="S169" s="22"/>
      <c r="T169" s="20"/>
      <c r="U169" s="20"/>
      <c r="V169" s="20"/>
      <c r="W169" s="22"/>
      <c r="X169" s="22"/>
      <c r="Y169" s="20"/>
      <c r="Z169" s="20"/>
      <c r="AA169" s="20"/>
      <c r="AB169" s="22"/>
      <c r="AC169" s="20"/>
      <c r="AD169" s="20"/>
      <c r="AE169" s="20"/>
      <c r="AF169" s="22"/>
      <c r="AG169" s="20"/>
      <c r="AH169" s="20"/>
      <c r="AI169" s="20"/>
      <c r="AJ169" s="22"/>
      <c r="AK169" s="20"/>
      <c r="AL169" s="20"/>
      <c r="AM169" s="20"/>
      <c r="AN169" s="22"/>
      <c r="AO169" s="20"/>
      <c r="AP169" s="20"/>
      <c r="AQ169" s="20"/>
      <c r="AR169" s="20"/>
      <c r="AS169" s="20"/>
      <c r="AT169" s="20"/>
      <c r="AU169" s="20"/>
      <c r="AV169" s="20"/>
      <c r="AW169" s="20"/>
      <c r="AX169" s="20"/>
      <c r="AY169" s="20"/>
      <c r="AZ169" s="20"/>
      <c r="BA169" s="28"/>
      <c r="BB169" s="28"/>
      <c r="BD169" s="29"/>
      <c r="BE169" s="29"/>
      <c r="BF169" s="29"/>
      <c r="BG169" s="23"/>
      <c r="BH169" s="23"/>
      <c r="BI169" s="23"/>
      <c r="BJ169" s="23"/>
      <c r="BK169" s="23"/>
      <c r="BL169" s="23"/>
      <c r="BM169" s="23"/>
      <c r="BN169" s="23"/>
      <c r="BO169" s="23"/>
      <c r="BP169" s="23"/>
      <c r="BQ169" s="23"/>
      <c r="BR169" s="23"/>
      <c r="BS169" s="24"/>
      <c r="BT169" s="24"/>
      <c r="BU169" s="24"/>
      <c r="BV169" s="24"/>
      <c r="BW169" s="25"/>
      <c r="BX169" s="25"/>
      <c r="BY169" s="25"/>
      <c r="BZ169" s="23"/>
      <c r="CA169" s="23"/>
      <c r="CB169" s="25"/>
      <c r="CC169" s="23"/>
      <c r="CD169" s="23"/>
      <c r="CI169" s="15"/>
      <c r="CJ169" s="16"/>
      <c r="CL169" s="15"/>
      <c r="CM169" s="15"/>
      <c r="CN169" s="15"/>
      <c r="CO169" s="15"/>
      <c r="CP169" s="15"/>
      <c r="CQ169" s="15"/>
      <c r="CR169" s="15"/>
      <c r="CS169" s="20"/>
      <c r="CT169" s="20"/>
      <c r="CU169" s="20"/>
      <c r="CV169" s="20"/>
      <c r="CW169" s="20"/>
    </row>
    <row r="170" spans="18:101" s="14" customFormat="1" ht="16.5" customHeight="1" x14ac:dyDescent="0.15">
      <c r="R170" s="18"/>
      <c r="S170" s="22"/>
      <c r="T170" s="20"/>
      <c r="U170" s="20"/>
      <c r="V170" s="20"/>
      <c r="W170" s="22"/>
      <c r="X170" s="22"/>
      <c r="Y170" s="20"/>
      <c r="Z170" s="20"/>
      <c r="AA170" s="20"/>
      <c r="AB170" s="22"/>
      <c r="AC170" s="20"/>
      <c r="AD170" s="20"/>
      <c r="AE170" s="20"/>
      <c r="AF170" s="22"/>
      <c r="AG170" s="20"/>
      <c r="AH170" s="20"/>
      <c r="AI170" s="20"/>
      <c r="AJ170" s="22"/>
      <c r="AK170" s="20"/>
      <c r="AL170" s="20"/>
      <c r="AM170" s="20"/>
      <c r="AN170" s="22"/>
      <c r="AO170" s="20"/>
      <c r="AP170" s="20"/>
      <c r="AQ170" s="20"/>
      <c r="AR170" s="20"/>
      <c r="AS170" s="20"/>
      <c r="AT170" s="20"/>
      <c r="AU170" s="20"/>
      <c r="AV170" s="20"/>
      <c r="AW170" s="20"/>
      <c r="AX170" s="20"/>
      <c r="AY170" s="20"/>
      <c r="AZ170" s="20"/>
      <c r="BA170" s="28"/>
      <c r="BB170" s="28"/>
      <c r="BD170" s="29"/>
      <c r="BE170" s="29"/>
      <c r="BF170" s="29"/>
      <c r="BG170" s="23"/>
      <c r="BH170" s="23"/>
      <c r="BI170" s="23"/>
      <c r="BJ170" s="23"/>
      <c r="BK170" s="23"/>
      <c r="BL170" s="23"/>
      <c r="BM170" s="23"/>
      <c r="BN170" s="23"/>
      <c r="BO170" s="23"/>
      <c r="BP170" s="23"/>
      <c r="BQ170" s="23"/>
      <c r="BR170" s="23"/>
      <c r="BS170" s="24"/>
      <c r="BT170" s="24"/>
      <c r="BU170" s="24"/>
      <c r="BV170" s="24"/>
      <c r="BW170" s="25"/>
      <c r="BX170" s="25"/>
      <c r="BY170" s="25"/>
      <c r="BZ170" s="23"/>
      <c r="CA170" s="23"/>
      <c r="CB170" s="25"/>
      <c r="CC170" s="23"/>
      <c r="CD170" s="23"/>
      <c r="CI170" s="15"/>
      <c r="CJ170" s="16"/>
      <c r="CL170" s="15"/>
      <c r="CM170" s="15"/>
      <c r="CN170" s="15"/>
      <c r="CO170" s="15"/>
      <c r="CP170" s="15"/>
      <c r="CQ170" s="15"/>
      <c r="CR170" s="15"/>
      <c r="CS170" s="20"/>
      <c r="CT170" s="20"/>
      <c r="CU170" s="20"/>
      <c r="CV170" s="20"/>
      <c r="CW170" s="20"/>
    </row>
    <row r="171" spans="18:101" s="14" customFormat="1" ht="16.5" customHeight="1" x14ac:dyDescent="0.15">
      <c r="R171" s="18"/>
      <c r="S171" s="22"/>
      <c r="T171" s="20"/>
      <c r="U171" s="20"/>
      <c r="V171" s="20"/>
      <c r="W171" s="22"/>
      <c r="X171" s="22"/>
      <c r="Y171" s="20"/>
      <c r="Z171" s="20"/>
      <c r="AA171" s="20"/>
      <c r="AB171" s="22"/>
      <c r="AC171" s="20"/>
      <c r="AD171" s="20"/>
      <c r="AE171" s="20"/>
      <c r="AF171" s="22"/>
      <c r="AG171" s="20"/>
      <c r="AH171" s="20"/>
      <c r="AI171" s="20"/>
      <c r="AJ171" s="22"/>
      <c r="AK171" s="20"/>
      <c r="AL171" s="20"/>
      <c r="AM171" s="20"/>
      <c r="AN171" s="22"/>
      <c r="AO171" s="20"/>
      <c r="AP171" s="20"/>
      <c r="AQ171" s="20"/>
      <c r="AR171" s="20"/>
      <c r="AS171" s="20"/>
      <c r="AT171" s="20"/>
      <c r="AU171" s="20"/>
      <c r="AV171" s="20"/>
      <c r="AW171" s="20"/>
      <c r="AX171" s="20"/>
      <c r="AY171" s="20"/>
      <c r="AZ171" s="20"/>
      <c r="BA171" s="28"/>
      <c r="BB171" s="28"/>
      <c r="BD171" s="29"/>
      <c r="BE171" s="29"/>
      <c r="BF171" s="29"/>
      <c r="BG171" s="23"/>
      <c r="BH171" s="23"/>
      <c r="BI171" s="23"/>
      <c r="BJ171" s="23"/>
      <c r="BK171" s="23"/>
      <c r="BL171" s="23"/>
      <c r="BM171" s="23"/>
      <c r="BN171" s="23"/>
      <c r="BO171" s="23"/>
      <c r="BP171" s="23"/>
      <c r="BQ171" s="23"/>
      <c r="BR171" s="23"/>
      <c r="BS171" s="24"/>
      <c r="BT171" s="24"/>
      <c r="BU171" s="24"/>
      <c r="BV171" s="24"/>
      <c r="BW171" s="25"/>
      <c r="BX171" s="25"/>
      <c r="BY171" s="25"/>
      <c r="BZ171" s="23"/>
      <c r="CA171" s="23"/>
      <c r="CB171" s="25"/>
      <c r="CC171" s="23"/>
      <c r="CD171" s="23"/>
      <c r="CI171" s="15"/>
      <c r="CJ171" s="16"/>
      <c r="CL171" s="15"/>
      <c r="CM171" s="15"/>
      <c r="CN171" s="15"/>
      <c r="CO171" s="15"/>
      <c r="CP171" s="15"/>
      <c r="CQ171" s="15"/>
      <c r="CR171" s="15"/>
      <c r="CS171" s="20"/>
      <c r="CT171" s="20"/>
      <c r="CU171" s="20"/>
      <c r="CV171" s="20"/>
      <c r="CW171" s="20"/>
    </row>
    <row r="172" spans="18:101" s="14" customFormat="1" ht="16.5" customHeight="1" x14ac:dyDescent="0.15">
      <c r="R172" s="18"/>
      <c r="S172" s="22"/>
      <c r="T172" s="20"/>
      <c r="U172" s="20"/>
      <c r="V172" s="20"/>
      <c r="W172" s="22"/>
      <c r="X172" s="22"/>
      <c r="Y172" s="20"/>
      <c r="Z172" s="20"/>
      <c r="AA172" s="20"/>
      <c r="AB172" s="22"/>
      <c r="AC172" s="20"/>
      <c r="AD172" s="20"/>
      <c r="AE172" s="20"/>
      <c r="AF172" s="22"/>
      <c r="AG172" s="20"/>
      <c r="AH172" s="20"/>
      <c r="AI172" s="20"/>
      <c r="AJ172" s="22"/>
      <c r="AK172" s="20"/>
      <c r="AL172" s="20"/>
      <c r="AM172" s="20"/>
      <c r="AN172" s="22"/>
      <c r="AO172" s="20"/>
      <c r="AP172" s="20"/>
      <c r="AQ172" s="20"/>
      <c r="AR172" s="20"/>
      <c r="AS172" s="20"/>
      <c r="AT172" s="20"/>
      <c r="AU172" s="20"/>
      <c r="AV172" s="20"/>
      <c r="AW172" s="20"/>
      <c r="AX172" s="20"/>
      <c r="AY172" s="20"/>
      <c r="AZ172" s="20"/>
      <c r="BA172" s="28"/>
      <c r="BB172" s="28"/>
      <c r="BD172" s="29"/>
      <c r="BE172" s="29"/>
      <c r="BF172" s="29"/>
      <c r="BG172" s="23"/>
      <c r="BH172" s="23"/>
      <c r="BI172" s="23"/>
      <c r="BJ172" s="23"/>
      <c r="BK172" s="23"/>
      <c r="BL172" s="23"/>
      <c r="BM172" s="23"/>
      <c r="BN172" s="23"/>
      <c r="BO172" s="23"/>
      <c r="BP172" s="23"/>
      <c r="BQ172" s="23"/>
      <c r="BR172" s="23"/>
      <c r="BS172" s="24"/>
      <c r="BT172" s="24"/>
      <c r="BU172" s="24"/>
      <c r="BV172" s="24"/>
      <c r="BW172" s="25"/>
      <c r="BX172" s="25"/>
      <c r="BY172" s="25"/>
      <c r="BZ172" s="23"/>
      <c r="CA172" s="23"/>
      <c r="CB172" s="25"/>
      <c r="CC172" s="23"/>
      <c r="CD172" s="23"/>
      <c r="CI172" s="15"/>
      <c r="CJ172" s="16"/>
      <c r="CL172" s="15"/>
      <c r="CM172" s="15"/>
      <c r="CN172" s="15"/>
      <c r="CO172" s="15"/>
      <c r="CP172" s="15"/>
      <c r="CQ172" s="15"/>
      <c r="CR172" s="15"/>
      <c r="CS172" s="20"/>
      <c r="CT172" s="20"/>
      <c r="CU172" s="20"/>
      <c r="CV172" s="20"/>
      <c r="CW172" s="20"/>
    </row>
    <row r="173" spans="18:101" s="14" customFormat="1" ht="16.5" customHeight="1" x14ac:dyDescent="0.15">
      <c r="R173" s="18"/>
      <c r="S173" s="22"/>
      <c r="T173" s="20"/>
      <c r="U173" s="20"/>
      <c r="V173" s="20"/>
      <c r="W173" s="22"/>
      <c r="X173" s="22"/>
      <c r="Y173" s="20"/>
      <c r="Z173" s="20"/>
      <c r="AA173" s="20"/>
      <c r="AB173" s="22"/>
      <c r="AC173" s="20"/>
      <c r="AD173" s="20"/>
      <c r="AE173" s="20"/>
      <c r="AF173" s="22"/>
      <c r="AG173" s="20"/>
      <c r="AH173" s="20"/>
      <c r="AI173" s="20"/>
      <c r="AJ173" s="22"/>
      <c r="AK173" s="20"/>
      <c r="AL173" s="20"/>
      <c r="AM173" s="20"/>
      <c r="AN173" s="22"/>
      <c r="AO173" s="20"/>
      <c r="AP173" s="20"/>
      <c r="AQ173" s="20"/>
      <c r="AR173" s="20"/>
      <c r="AS173" s="20"/>
      <c r="AT173" s="20"/>
      <c r="AU173" s="20"/>
      <c r="AV173" s="20"/>
      <c r="AW173" s="20"/>
      <c r="AX173" s="20"/>
      <c r="AY173" s="20"/>
      <c r="AZ173" s="20"/>
      <c r="BA173" s="28"/>
      <c r="BB173" s="28"/>
      <c r="BD173" s="29"/>
      <c r="BE173" s="29"/>
      <c r="BF173" s="29"/>
      <c r="BG173" s="23"/>
      <c r="BH173" s="23"/>
      <c r="BI173" s="23"/>
      <c r="BJ173" s="23"/>
      <c r="BK173" s="23"/>
      <c r="BL173" s="23"/>
      <c r="BM173" s="23"/>
      <c r="BN173" s="23"/>
      <c r="BO173" s="23"/>
      <c r="BP173" s="23"/>
      <c r="BQ173" s="23"/>
      <c r="BR173" s="23"/>
      <c r="BS173" s="24"/>
      <c r="BT173" s="24"/>
      <c r="BU173" s="24"/>
      <c r="BV173" s="24"/>
      <c r="BW173" s="25"/>
      <c r="BX173" s="25"/>
      <c r="BY173" s="25"/>
      <c r="BZ173" s="23"/>
      <c r="CA173" s="23"/>
      <c r="CB173" s="25"/>
      <c r="CC173" s="23"/>
      <c r="CD173" s="23"/>
      <c r="CI173" s="15"/>
      <c r="CJ173" s="16"/>
      <c r="CL173" s="15"/>
      <c r="CM173" s="15"/>
      <c r="CN173" s="15"/>
      <c r="CO173" s="15"/>
      <c r="CP173" s="15"/>
      <c r="CQ173" s="15"/>
      <c r="CR173" s="15"/>
      <c r="CS173" s="20"/>
      <c r="CT173" s="20"/>
      <c r="CU173" s="20"/>
      <c r="CV173" s="20"/>
      <c r="CW173" s="20"/>
    </row>
    <row r="174" spans="18:101" s="14" customFormat="1" ht="16.5" customHeight="1" x14ac:dyDescent="0.15">
      <c r="R174" s="18"/>
      <c r="S174" s="22"/>
      <c r="T174" s="20"/>
      <c r="U174" s="20"/>
      <c r="V174" s="20"/>
      <c r="W174" s="22"/>
      <c r="X174" s="22"/>
      <c r="Y174" s="20"/>
      <c r="Z174" s="20"/>
      <c r="AA174" s="20"/>
      <c r="AB174" s="22"/>
      <c r="AC174" s="20"/>
      <c r="AD174" s="20"/>
      <c r="AE174" s="20"/>
      <c r="AF174" s="22"/>
      <c r="AG174" s="20"/>
      <c r="AH174" s="20"/>
      <c r="AI174" s="20"/>
      <c r="AJ174" s="22"/>
      <c r="AK174" s="20"/>
      <c r="AL174" s="20"/>
      <c r="AM174" s="20"/>
      <c r="AN174" s="22"/>
      <c r="AO174" s="20"/>
      <c r="AP174" s="20"/>
      <c r="AQ174" s="20"/>
      <c r="AR174" s="20"/>
      <c r="AS174" s="20"/>
      <c r="AT174" s="20"/>
      <c r="AU174" s="20"/>
      <c r="AV174" s="20"/>
      <c r="AW174" s="20"/>
      <c r="AX174" s="20"/>
      <c r="AY174" s="20"/>
      <c r="AZ174" s="20"/>
      <c r="BA174" s="28"/>
      <c r="BB174" s="28"/>
      <c r="BD174" s="29"/>
      <c r="BE174" s="29"/>
      <c r="BF174" s="29"/>
      <c r="BG174" s="23"/>
      <c r="BH174" s="23"/>
      <c r="BI174" s="23"/>
      <c r="BJ174" s="23"/>
      <c r="BK174" s="23"/>
      <c r="BL174" s="23"/>
      <c r="BM174" s="23"/>
      <c r="BN174" s="23"/>
      <c r="BO174" s="23"/>
      <c r="BP174" s="23"/>
      <c r="BQ174" s="23"/>
      <c r="BR174" s="23"/>
      <c r="BS174" s="24"/>
      <c r="BT174" s="24"/>
      <c r="BU174" s="24"/>
      <c r="BV174" s="24"/>
      <c r="BW174" s="25"/>
      <c r="BX174" s="25"/>
      <c r="BY174" s="25"/>
      <c r="BZ174" s="23"/>
      <c r="CA174" s="23"/>
      <c r="CB174" s="25"/>
      <c r="CC174" s="23"/>
      <c r="CD174" s="23"/>
      <c r="CI174" s="15"/>
      <c r="CJ174" s="16"/>
      <c r="CL174" s="15"/>
      <c r="CM174" s="15"/>
      <c r="CN174" s="15"/>
      <c r="CO174" s="15"/>
      <c r="CP174" s="15"/>
      <c r="CQ174" s="15"/>
      <c r="CR174" s="15"/>
      <c r="CS174" s="20"/>
      <c r="CT174" s="20"/>
      <c r="CU174" s="20"/>
      <c r="CV174" s="20"/>
      <c r="CW174" s="20"/>
    </row>
    <row r="175" spans="18:101" s="14" customFormat="1" ht="16.5" customHeight="1" x14ac:dyDescent="0.15">
      <c r="R175" s="18"/>
      <c r="S175" s="22"/>
      <c r="T175" s="20"/>
      <c r="U175" s="20"/>
      <c r="V175" s="20"/>
      <c r="W175" s="22"/>
      <c r="X175" s="22"/>
      <c r="Y175" s="20"/>
      <c r="Z175" s="20"/>
      <c r="AA175" s="20"/>
      <c r="AB175" s="22"/>
      <c r="AC175" s="20"/>
      <c r="AD175" s="20"/>
      <c r="AE175" s="20"/>
      <c r="AF175" s="22"/>
      <c r="AG175" s="20"/>
      <c r="AH175" s="20"/>
      <c r="AI175" s="20"/>
      <c r="AJ175" s="22"/>
      <c r="AK175" s="20"/>
      <c r="AL175" s="20"/>
      <c r="AM175" s="20"/>
      <c r="AN175" s="22"/>
      <c r="AO175" s="20"/>
      <c r="AP175" s="20"/>
      <c r="AQ175" s="20"/>
      <c r="AR175" s="20"/>
      <c r="AS175" s="20"/>
      <c r="AT175" s="20"/>
      <c r="AU175" s="20"/>
      <c r="AV175" s="20"/>
      <c r="AW175" s="20"/>
      <c r="AX175" s="20"/>
      <c r="AY175" s="20"/>
      <c r="AZ175" s="20"/>
      <c r="BA175" s="28"/>
      <c r="BB175" s="28"/>
      <c r="BD175" s="29"/>
      <c r="BE175" s="29"/>
      <c r="BF175" s="29"/>
      <c r="BG175" s="23"/>
      <c r="BH175" s="23"/>
      <c r="BI175" s="23"/>
      <c r="BJ175" s="23"/>
      <c r="BK175" s="23"/>
      <c r="BL175" s="23"/>
      <c r="BM175" s="23"/>
      <c r="BN175" s="23"/>
      <c r="BO175" s="23"/>
      <c r="BP175" s="23"/>
      <c r="BQ175" s="23"/>
      <c r="BR175" s="23"/>
      <c r="BS175" s="24"/>
      <c r="BT175" s="24"/>
      <c r="BU175" s="24"/>
      <c r="BV175" s="24"/>
      <c r="BW175" s="25"/>
      <c r="BX175" s="25"/>
      <c r="BY175" s="25"/>
      <c r="BZ175" s="23"/>
      <c r="CA175" s="23"/>
      <c r="CB175" s="25"/>
      <c r="CC175" s="23"/>
      <c r="CD175" s="23"/>
      <c r="CI175" s="15"/>
      <c r="CJ175" s="16"/>
      <c r="CL175" s="15"/>
      <c r="CM175" s="15"/>
      <c r="CN175" s="15"/>
      <c r="CO175" s="15"/>
      <c r="CP175" s="15"/>
      <c r="CQ175" s="15"/>
      <c r="CR175" s="15"/>
      <c r="CS175" s="20"/>
      <c r="CT175" s="20"/>
      <c r="CU175" s="20"/>
      <c r="CV175" s="20"/>
      <c r="CW175" s="20"/>
    </row>
    <row r="176" spans="18:101" s="14" customFormat="1" ht="16.5" customHeight="1" x14ac:dyDescent="0.15">
      <c r="R176" s="18"/>
      <c r="S176" s="22"/>
      <c r="T176" s="20"/>
      <c r="U176" s="20"/>
      <c r="V176" s="20"/>
      <c r="W176" s="22"/>
      <c r="X176" s="22"/>
      <c r="Y176" s="20"/>
      <c r="Z176" s="20"/>
      <c r="AA176" s="20"/>
      <c r="AB176" s="22"/>
      <c r="AC176" s="20"/>
      <c r="AD176" s="20"/>
      <c r="AE176" s="20"/>
      <c r="AF176" s="22"/>
      <c r="AG176" s="20"/>
      <c r="AH176" s="20"/>
      <c r="AI176" s="20"/>
      <c r="AJ176" s="22"/>
      <c r="AK176" s="20"/>
      <c r="AL176" s="20"/>
      <c r="AM176" s="20"/>
      <c r="AN176" s="22"/>
      <c r="AO176" s="20"/>
      <c r="AP176" s="20"/>
      <c r="AQ176" s="20"/>
      <c r="AR176" s="20"/>
      <c r="AS176" s="20"/>
      <c r="AT176" s="20"/>
      <c r="AU176" s="20"/>
      <c r="AV176" s="20"/>
      <c r="AW176" s="20"/>
      <c r="AX176" s="20"/>
      <c r="AY176" s="20"/>
      <c r="AZ176" s="20"/>
      <c r="BA176" s="28"/>
      <c r="BB176" s="28"/>
      <c r="BD176" s="29"/>
      <c r="BE176" s="29"/>
      <c r="BF176" s="29"/>
      <c r="BG176" s="23"/>
      <c r="BH176" s="23"/>
      <c r="BI176" s="23"/>
      <c r="BJ176" s="23"/>
      <c r="BK176" s="23"/>
      <c r="BL176" s="23"/>
      <c r="BM176" s="23"/>
      <c r="BN176" s="23"/>
      <c r="BO176" s="23"/>
      <c r="BP176" s="23"/>
      <c r="BQ176" s="23"/>
      <c r="BR176" s="23"/>
      <c r="BS176" s="24"/>
      <c r="BT176" s="24"/>
      <c r="BU176" s="24"/>
      <c r="BV176" s="24"/>
      <c r="BW176" s="25"/>
      <c r="BX176" s="25"/>
      <c r="BY176" s="25"/>
      <c r="BZ176" s="23"/>
      <c r="CA176" s="23"/>
      <c r="CB176" s="25"/>
      <c r="CC176" s="23"/>
      <c r="CD176" s="23"/>
      <c r="CI176" s="15"/>
      <c r="CJ176" s="16"/>
      <c r="CL176" s="15"/>
      <c r="CM176" s="15"/>
      <c r="CN176" s="15"/>
      <c r="CO176" s="15"/>
      <c r="CP176" s="15"/>
      <c r="CQ176" s="15"/>
      <c r="CR176" s="15"/>
      <c r="CS176" s="20"/>
      <c r="CT176" s="20"/>
      <c r="CU176" s="20"/>
      <c r="CV176" s="20"/>
      <c r="CW176" s="20"/>
    </row>
    <row r="177" spans="18:101" s="14" customFormat="1" ht="16.5" customHeight="1" x14ac:dyDescent="0.15">
      <c r="R177" s="18"/>
      <c r="S177" s="22"/>
      <c r="T177" s="20"/>
      <c r="U177" s="20"/>
      <c r="V177" s="20"/>
      <c r="W177" s="22"/>
      <c r="X177" s="22"/>
      <c r="Y177" s="20"/>
      <c r="Z177" s="20"/>
      <c r="AA177" s="20"/>
      <c r="AB177" s="22"/>
      <c r="AC177" s="20"/>
      <c r="AD177" s="20"/>
      <c r="AE177" s="20"/>
      <c r="AF177" s="22"/>
      <c r="AG177" s="20"/>
      <c r="AH177" s="20"/>
      <c r="AI177" s="20"/>
      <c r="AJ177" s="22"/>
      <c r="AK177" s="20"/>
      <c r="AL177" s="20"/>
      <c r="AM177" s="20"/>
      <c r="AN177" s="22"/>
      <c r="AO177" s="20"/>
      <c r="AP177" s="20"/>
      <c r="AQ177" s="20"/>
      <c r="AR177" s="20"/>
      <c r="AS177" s="20"/>
      <c r="AT177" s="20"/>
      <c r="AU177" s="20"/>
      <c r="AV177" s="20"/>
      <c r="AW177" s="20"/>
      <c r="AX177" s="20"/>
      <c r="AY177" s="20"/>
      <c r="AZ177" s="20"/>
      <c r="BA177" s="28"/>
      <c r="BB177" s="28"/>
      <c r="BD177" s="29"/>
      <c r="BE177" s="29"/>
      <c r="BF177" s="29"/>
      <c r="BG177" s="23"/>
      <c r="BH177" s="23"/>
      <c r="BI177" s="23"/>
      <c r="BJ177" s="23"/>
      <c r="BK177" s="23"/>
      <c r="BL177" s="23"/>
      <c r="BM177" s="23"/>
      <c r="BN177" s="23"/>
      <c r="BO177" s="23"/>
      <c r="BP177" s="23"/>
      <c r="BQ177" s="23"/>
      <c r="BR177" s="23"/>
      <c r="BS177" s="24"/>
      <c r="BT177" s="24"/>
      <c r="BU177" s="24"/>
      <c r="BV177" s="24"/>
      <c r="BW177" s="25"/>
      <c r="BX177" s="25"/>
      <c r="BY177" s="25"/>
      <c r="BZ177" s="23"/>
      <c r="CA177" s="23"/>
      <c r="CB177" s="25"/>
      <c r="CC177" s="23"/>
      <c r="CD177" s="23"/>
      <c r="CI177" s="15"/>
      <c r="CJ177" s="16"/>
      <c r="CL177" s="15"/>
      <c r="CM177" s="15"/>
      <c r="CN177" s="15"/>
      <c r="CO177" s="15"/>
      <c r="CP177" s="15"/>
      <c r="CQ177" s="15"/>
      <c r="CR177" s="15"/>
      <c r="CS177" s="20"/>
      <c r="CT177" s="20"/>
      <c r="CU177" s="20"/>
      <c r="CV177" s="20"/>
      <c r="CW177" s="20"/>
    </row>
    <row r="178" spans="18:101" s="14" customFormat="1" ht="16.5" customHeight="1" x14ac:dyDescent="0.15">
      <c r="R178" s="18"/>
      <c r="S178" s="22"/>
      <c r="T178" s="20"/>
      <c r="U178" s="20"/>
      <c r="V178" s="20"/>
      <c r="W178" s="22"/>
      <c r="X178" s="22"/>
      <c r="Y178" s="20"/>
      <c r="Z178" s="20"/>
      <c r="AA178" s="20"/>
      <c r="AB178" s="22"/>
      <c r="AC178" s="20"/>
      <c r="AD178" s="20"/>
      <c r="AE178" s="20"/>
      <c r="AF178" s="22"/>
      <c r="AG178" s="20"/>
      <c r="AH178" s="20"/>
      <c r="AI178" s="20"/>
      <c r="AJ178" s="22"/>
      <c r="AK178" s="20"/>
      <c r="AL178" s="20"/>
      <c r="AM178" s="20"/>
      <c r="AN178" s="22"/>
      <c r="AO178" s="20"/>
      <c r="AP178" s="20"/>
      <c r="AQ178" s="20"/>
      <c r="AR178" s="20"/>
      <c r="AS178" s="20"/>
      <c r="AT178" s="20"/>
      <c r="AU178" s="20"/>
      <c r="AV178" s="20"/>
      <c r="AW178" s="20"/>
      <c r="AX178" s="20"/>
      <c r="AY178" s="20"/>
      <c r="AZ178" s="20"/>
      <c r="BA178" s="28"/>
      <c r="BB178" s="28"/>
      <c r="BD178" s="29"/>
      <c r="BE178" s="29"/>
      <c r="BF178" s="29"/>
      <c r="BG178" s="23"/>
      <c r="BH178" s="23"/>
      <c r="BI178" s="23"/>
      <c r="BJ178" s="23"/>
      <c r="BK178" s="23"/>
      <c r="BL178" s="23"/>
      <c r="BM178" s="23"/>
      <c r="BN178" s="23"/>
      <c r="BO178" s="23"/>
      <c r="BP178" s="23"/>
      <c r="BQ178" s="23"/>
      <c r="BR178" s="23"/>
      <c r="BS178" s="24"/>
      <c r="BT178" s="24"/>
      <c r="BU178" s="24"/>
      <c r="BV178" s="24"/>
      <c r="BW178" s="25"/>
      <c r="BX178" s="25"/>
      <c r="BY178" s="25"/>
      <c r="BZ178" s="23"/>
      <c r="CA178" s="23"/>
      <c r="CB178" s="25"/>
      <c r="CC178" s="23"/>
      <c r="CD178" s="23"/>
      <c r="CI178" s="15"/>
      <c r="CJ178" s="16"/>
      <c r="CL178" s="15"/>
      <c r="CM178" s="15"/>
      <c r="CN178" s="15"/>
      <c r="CO178" s="15"/>
      <c r="CP178" s="15"/>
      <c r="CQ178" s="15"/>
      <c r="CR178" s="15"/>
      <c r="CS178" s="20"/>
      <c r="CT178" s="20"/>
      <c r="CU178" s="20"/>
      <c r="CV178" s="20"/>
      <c r="CW178" s="20"/>
    </row>
    <row r="179" spans="18:101" s="14" customFormat="1" ht="16.5" customHeight="1" x14ac:dyDescent="0.15">
      <c r="R179" s="18"/>
      <c r="S179" s="22"/>
      <c r="T179" s="20"/>
      <c r="U179" s="20"/>
      <c r="V179" s="20"/>
      <c r="W179" s="22"/>
      <c r="X179" s="22"/>
      <c r="Y179" s="20"/>
      <c r="Z179" s="20"/>
      <c r="AA179" s="20"/>
      <c r="AB179" s="22"/>
      <c r="AC179" s="20"/>
      <c r="AD179" s="20"/>
      <c r="AE179" s="20"/>
      <c r="AF179" s="22"/>
      <c r="AG179" s="20"/>
      <c r="AH179" s="20"/>
      <c r="AI179" s="20"/>
      <c r="AJ179" s="22"/>
      <c r="AK179" s="20"/>
      <c r="AL179" s="20"/>
      <c r="AM179" s="20"/>
      <c r="AN179" s="22"/>
      <c r="AO179" s="20"/>
      <c r="AP179" s="20"/>
      <c r="AQ179" s="20"/>
      <c r="AR179" s="20"/>
      <c r="AS179" s="20"/>
      <c r="AT179" s="20"/>
      <c r="AU179" s="20"/>
      <c r="AV179" s="20"/>
      <c r="AW179" s="20"/>
      <c r="AX179" s="20"/>
      <c r="AY179" s="20"/>
      <c r="AZ179" s="20"/>
      <c r="BA179" s="28"/>
      <c r="BB179" s="28"/>
      <c r="BD179" s="29"/>
      <c r="BE179" s="29"/>
      <c r="BF179" s="29"/>
      <c r="BG179" s="23"/>
      <c r="BH179" s="23"/>
      <c r="BI179" s="23"/>
      <c r="BJ179" s="23"/>
      <c r="BK179" s="23"/>
      <c r="BL179" s="23"/>
      <c r="BM179" s="23"/>
      <c r="BN179" s="23"/>
      <c r="BO179" s="23"/>
      <c r="BP179" s="23"/>
      <c r="BQ179" s="23"/>
      <c r="BR179" s="23"/>
      <c r="BS179" s="24"/>
      <c r="BT179" s="24"/>
      <c r="BU179" s="24"/>
      <c r="BV179" s="24"/>
      <c r="BW179" s="25"/>
      <c r="BX179" s="25"/>
      <c r="BY179" s="25"/>
      <c r="BZ179" s="23"/>
      <c r="CA179" s="23"/>
      <c r="CB179" s="25"/>
      <c r="CC179" s="23"/>
      <c r="CD179" s="23"/>
      <c r="CI179" s="15"/>
      <c r="CJ179" s="16"/>
      <c r="CL179" s="15"/>
      <c r="CM179" s="15"/>
      <c r="CN179" s="15"/>
      <c r="CO179" s="15"/>
      <c r="CP179" s="15"/>
      <c r="CQ179" s="15"/>
      <c r="CR179" s="15"/>
      <c r="CS179" s="20"/>
      <c r="CT179" s="20"/>
      <c r="CU179" s="20"/>
      <c r="CV179" s="20"/>
      <c r="CW179" s="20"/>
    </row>
    <row r="180" spans="18:101" s="14" customFormat="1" ht="16.5" customHeight="1" x14ac:dyDescent="0.15">
      <c r="R180" s="18"/>
      <c r="S180" s="22"/>
      <c r="T180" s="20"/>
      <c r="U180" s="20"/>
      <c r="V180" s="20"/>
      <c r="W180" s="22"/>
      <c r="X180" s="22"/>
      <c r="Y180" s="20"/>
      <c r="Z180" s="20"/>
      <c r="AA180" s="20"/>
      <c r="AB180" s="22"/>
      <c r="AC180" s="20"/>
      <c r="AD180" s="20"/>
      <c r="AE180" s="20"/>
      <c r="AF180" s="22"/>
      <c r="AG180" s="20"/>
      <c r="AH180" s="20"/>
      <c r="AI180" s="20"/>
      <c r="AJ180" s="22"/>
      <c r="AK180" s="20"/>
      <c r="AL180" s="20"/>
      <c r="AM180" s="20"/>
      <c r="AN180" s="22"/>
      <c r="AO180" s="20"/>
      <c r="AP180" s="20"/>
      <c r="AQ180" s="20"/>
      <c r="AR180" s="20"/>
      <c r="AS180" s="20"/>
      <c r="AT180" s="20"/>
      <c r="AU180" s="20"/>
      <c r="AV180" s="20"/>
      <c r="AW180" s="20"/>
      <c r="AX180" s="20"/>
      <c r="AY180" s="20"/>
      <c r="AZ180" s="20"/>
      <c r="BA180" s="28"/>
      <c r="BB180" s="28"/>
      <c r="BD180" s="29"/>
      <c r="BE180" s="29"/>
      <c r="BF180" s="29"/>
      <c r="BG180" s="23"/>
      <c r="BH180" s="23"/>
      <c r="BI180" s="23"/>
      <c r="BJ180" s="23"/>
      <c r="BK180" s="23"/>
      <c r="BL180" s="23"/>
      <c r="BM180" s="23"/>
      <c r="BN180" s="23"/>
      <c r="BO180" s="23"/>
      <c r="BP180" s="23"/>
      <c r="BQ180" s="23"/>
      <c r="BR180" s="23"/>
      <c r="BS180" s="24"/>
      <c r="BT180" s="24"/>
      <c r="BU180" s="24"/>
      <c r="BV180" s="24"/>
      <c r="BW180" s="25"/>
      <c r="BX180" s="25"/>
      <c r="BY180" s="25"/>
      <c r="BZ180" s="23"/>
      <c r="CA180" s="23"/>
      <c r="CB180" s="25"/>
      <c r="CC180" s="23"/>
      <c r="CD180" s="23"/>
      <c r="CI180" s="15"/>
      <c r="CJ180" s="16"/>
      <c r="CL180" s="15"/>
      <c r="CM180" s="15"/>
      <c r="CN180" s="15"/>
      <c r="CO180" s="15"/>
      <c r="CP180" s="15"/>
      <c r="CQ180" s="15"/>
      <c r="CR180" s="15"/>
      <c r="CS180" s="20"/>
      <c r="CT180" s="20"/>
      <c r="CU180" s="20"/>
      <c r="CV180" s="20"/>
      <c r="CW180" s="20"/>
    </row>
    <row r="181" spans="18:101" s="14" customFormat="1" ht="16.5" customHeight="1" x14ac:dyDescent="0.15">
      <c r="R181" s="18"/>
      <c r="S181" s="22"/>
      <c r="T181" s="20"/>
      <c r="U181" s="20"/>
      <c r="V181" s="20"/>
      <c r="W181" s="22"/>
      <c r="X181" s="22"/>
      <c r="Y181" s="20"/>
      <c r="Z181" s="20"/>
      <c r="AA181" s="20"/>
      <c r="AB181" s="22"/>
      <c r="AC181" s="20"/>
      <c r="AD181" s="20"/>
      <c r="AE181" s="20"/>
      <c r="AF181" s="22"/>
      <c r="AG181" s="20"/>
      <c r="AH181" s="20"/>
      <c r="AI181" s="20"/>
      <c r="AJ181" s="22"/>
      <c r="AK181" s="20"/>
      <c r="AL181" s="20"/>
      <c r="AM181" s="20"/>
      <c r="AN181" s="22"/>
      <c r="AO181" s="20"/>
      <c r="AP181" s="20"/>
      <c r="AQ181" s="20"/>
      <c r="AR181" s="20"/>
      <c r="AS181" s="20"/>
      <c r="AT181" s="20"/>
      <c r="AU181" s="20"/>
      <c r="AV181" s="20"/>
      <c r="AW181" s="20"/>
      <c r="AX181" s="20"/>
      <c r="AY181" s="20"/>
      <c r="AZ181" s="20"/>
      <c r="BA181" s="28"/>
      <c r="BB181" s="28"/>
      <c r="BD181" s="29"/>
      <c r="BE181" s="29"/>
      <c r="BF181" s="29"/>
      <c r="BG181" s="23"/>
      <c r="BH181" s="23"/>
      <c r="BI181" s="23"/>
      <c r="BJ181" s="23"/>
      <c r="BK181" s="23"/>
      <c r="BL181" s="23"/>
      <c r="BM181" s="23"/>
      <c r="BN181" s="23"/>
      <c r="BO181" s="23"/>
      <c r="BP181" s="23"/>
      <c r="BQ181" s="23"/>
      <c r="BR181" s="23"/>
      <c r="BS181" s="24"/>
      <c r="BT181" s="24"/>
      <c r="BU181" s="24"/>
      <c r="BV181" s="24"/>
      <c r="BW181" s="25"/>
      <c r="BX181" s="25"/>
      <c r="BY181" s="25"/>
      <c r="BZ181" s="23"/>
      <c r="CA181" s="23"/>
      <c r="CB181" s="25"/>
      <c r="CC181" s="23"/>
      <c r="CD181" s="23"/>
      <c r="CI181" s="15"/>
      <c r="CJ181" s="16"/>
      <c r="CL181" s="15"/>
      <c r="CM181" s="15"/>
      <c r="CN181" s="15"/>
      <c r="CO181" s="15"/>
      <c r="CP181" s="15"/>
      <c r="CQ181" s="15"/>
      <c r="CR181" s="15"/>
      <c r="CS181" s="20"/>
      <c r="CT181" s="20"/>
      <c r="CU181" s="20"/>
      <c r="CV181" s="20"/>
      <c r="CW181" s="20"/>
    </row>
    <row r="182" spans="18:101" s="14" customFormat="1" ht="16.5" customHeight="1" x14ac:dyDescent="0.15">
      <c r="R182" s="18"/>
      <c r="S182" s="22"/>
      <c r="T182" s="20"/>
      <c r="U182" s="20"/>
      <c r="V182" s="20"/>
      <c r="W182" s="22"/>
      <c r="X182" s="22"/>
      <c r="Y182" s="20"/>
      <c r="Z182" s="20"/>
      <c r="AA182" s="20"/>
      <c r="AB182" s="22"/>
      <c r="AC182" s="20"/>
      <c r="AD182" s="20"/>
      <c r="AE182" s="20"/>
      <c r="AF182" s="22"/>
      <c r="AG182" s="20"/>
      <c r="AH182" s="20"/>
      <c r="AI182" s="20"/>
      <c r="AJ182" s="22"/>
      <c r="AK182" s="20"/>
      <c r="AL182" s="20"/>
      <c r="AM182" s="20"/>
      <c r="AN182" s="22"/>
      <c r="AO182" s="20"/>
      <c r="AP182" s="20"/>
      <c r="AQ182" s="20"/>
      <c r="AR182" s="20"/>
      <c r="AS182" s="20"/>
      <c r="AT182" s="20"/>
      <c r="AU182" s="20"/>
      <c r="AV182" s="20"/>
      <c r="AW182" s="20"/>
      <c r="AX182" s="20"/>
      <c r="AY182" s="20"/>
      <c r="AZ182" s="20"/>
      <c r="BA182" s="28"/>
      <c r="BB182" s="28"/>
      <c r="BD182" s="29"/>
      <c r="BE182" s="29"/>
      <c r="BF182" s="29"/>
      <c r="BG182" s="23"/>
      <c r="BH182" s="23"/>
      <c r="BI182" s="23"/>
      <c r="BJ182" s="23"/>
      <c r="BK182" s="23"/>
      <c r="BL182" s="23"/>
      <c r="BM182" s="23"/>
      <c r="BN182" s="23"/>
      <c r="BO182" s="23"/>
      <c r="BP182" s="23"/>
      <c r="BQ182" s="23"/>
      <c r="BR182" s="23"/>
      <c r="BS182" s="24"/>
      <c r="BT182" s="24"/>
      <c r="BU182" s="24"/>
      <c r="BV182" s="24"/>
      <c r="BW182" s="25"/>
      <c r="BX182" s="25"/>
      <c r="BY182" s="25"/>
      <c r="BZ182" s="23"/>
      <c r="CA182" s="23"/>
      <c r="CB182" s="25"/>
      <c r="CC182" s="23"/>
      <c r="CD182" s="23"/>
      <c r="CI182" s="15"/>
      <c r="CJ182" s="16"/>
      <c r="CL182" s="15"/>
      <c r="CM182" s="15"/>
      <c r="CN182" s="15"/>
      <c r="CO182" s="15"/>
      <c r="CP182" s="15"/>
      <c r="CQ182" s="15"/>
      <c r="CR182" s="15"/>
      <c r="CS182" s="20"/>
      <c r="CT182" s="20"/>
      <c r="CU182" s="20"/>
      <c r="CV182" s="20"/>
      <c r="CW182" s="20"/>
    </row>
    <row r="183" spans="18:101" s="14" customFormat="1" ht="16.5" customHeight="1" x14ac:dyDescent="0.15">
      <c r="R183" s="18"/>
      <c r="S183" s="22"/>
      <c r="T183" s="20"/>
      <c r="U183" s="20"/>
      <c r="V183" s="20"/>
      <c r="W183" s="22"/>
      <c r="X183" s="22"/>
      <c r="Y183" s="20"/>
      <c r="Z183" s="20"/>
      <c r="AA183" s="20"/>
      <c r="AB183" s="22"/>
      <c r="AC183" s="20"/>
      <c r="AD183" s="20"/>
      <c r="AE183" s="20"/>
      <c r="AF183" s="22"/>
      <c r="AG183" s="20"/>
      <c r="AH183" s="20"/>
      <c r="AI183" s="20"/>
      <c r="AJ183" s="22"/>
      <c r="AK183" s="20"/>
      <c r="AL183" s="20"/>
      <c r="AM183" s="20"/>
      <c r="AN183" s="22"/>
      <c r="AO183" s="20"/>
      <c r="AP183" s="20"/>
      <c r="AQ183" s="20"/>
      <c r="AR183" s="20"/>
      <c r="AS183" s="20"/>
      <c r="AT183" s="20"/>
      <c r="AU183" s="20"/>
      <c r="AV183" s="20"/>
      <c r="AW183" s="20"/>
      <c r="AX183" s="20"/>
      <c r="AY183" s="20"/>
      <c r="AZ183" s="20"/>
      <c r="BA183" s="28"/>
      <c r="BB183" s="28"/>
      <c r="BD183" s="29"/>
      <c r="BE183" s="29"/>
      <c r="BF183" s="29"/>
      <c r="BG183" s="23"/>
      <c r="BH183" s="23"/>
      <c r="BI183" s="23"/>
      <c r="BJ183" s="23"/>
      <c r="BK183" s="23"/>
      <c r="BL183" s="23"/>
      <c r="BM183" s="23"/>
      <c r="BN183" s="23"/>
      <c r="BO183" s="23"/>
      <c r="BP183" s="23"/>
      <c r="BQ183" s="23"/>
      <c r="BR183" s="23"/>
      <c r="BS183" s="24"/>
      <c r="BT183" s="24"/>
      <c r="BU183" s="24"/>
      <c r="BV183" s="24"/>
      <c r="BW183" s="25"/>
      <c r="BX183" s="25"/>
      <c r="BY183" s="25"/>
      <c r="BZ183" s="23"/>
      <c r="CA183" s="23"/>
      <c r="CB183" s="25"/>
      <c r="CC183" s="23"/>
      <c r="CD183" s="23"/>
      <c r="CI183" s="15"/>
      <c r="CJ183" s="16"/>
      <c r="CL183" s="15"/>
      <c r="CM183" s="15"/>
      <c r="CN183" s="15"/>
      <c r="CO183" s="15"/>
      <c r="CP183" s="15"/>
      <c r="CQ183" s="15"/>
      <c r="CR183" s="15"/>
      <c r="CS183" s="20"/>
      <c r="CT183" s="20"/>
      <c r="CU183" s="20"/>
      <c r="CV183" s="20"/>
      <c r="CW183" s="20"/>
    </row>
    <row r="184" spans="18:101" s="14" customFormat="1" ht="16.5" customHeight="1" x14ac:dyDescent="0.15">
      <c r="R184" s="18"/>
      <c r="S184" s="22"/>
      <c r="T184" s="20"/>
      <c r="U184" s="20"/>
      <c r="V184" s="20"/>
      <c r="W184" s="22"/>
      <c r="X184" s="22"/>
      <c r="Y184" s="20"/>
      <c r="Z184" s="20"/>
      <c r="AA184" s="20"/>
      <c r="AB184" s="22"/>
      <c r="AC184" s="20"/>
      <c r="AD184" s="20"/>
      <c r="AE184" s="20"/>
      <c r="AF184" s="22"/>
      <c r="AG184" s="20"/>
      <c r="AH184" s="20"/>
      <c r="AI184" s="20"/>
      <c r="AJ184" s="22"/>
      <c r="AK184" s="20"/>
      <c r="AL184" s="20"/>
      <c r="AM184" s="20"/>
      <c r="AN184" s="22"/>
      <c r="AO184" s="20"/>
      <c r="AP184" s="20"/>
      <c r="AQ184" s="20"/>
      <c r="AR184" s="20"/>
      <c r="AS184" s="20"/>
      <c r="AT184" s="20"/>
      <c r="AU184" s="20"/>
      <c r="AV184" s="20"/>
      <c r="AW184" s="20"/>
      <c r="AX184" s="20"/>
      <c r="AY184" s="20"/>
      <c r="AZ184" s="20"/>
      <c r="BA184" s="28"/>
      <c r="BB184" s="28"/>
      <c r="BD184" s="29"/>
      <c r="BE184" s="29"/>
      <c r="BF184" s="29"/>
      <c r="BG184" s="23"/>
      <c r="BH184" s="23"/>
      <c r="BI184" s="23"/>
      <c r="BJ184" s="23"/>
      <c r="BK184" s="23"/>
      <c r="BL184" s="23"/>
      <c r="BM184" s="23"/>
      <c r="BN184" s="23"/>
      <c r="BO184" s="23"/>
      <c r="BP184" s="23"/>
      <c r="BQ184" s="23"/>
      <c r="BR184" s="23"/>
      <c r="BS184" s="24"/>
      <c r="BT184" s="24"/>
      <c r="BU184" s="24"/>
      <c r="BV184" s="24"/>
      <c r="BW184" s="25"/>
      <c r="BX184" s="25"/>
      <c r="BY184" s="25"/>
      <c r="BZ184" s="23"/>
      <c r="CA184" s="23"/>
      <c r="CB184" s="25"/>
      <c r="CC184" s="23"/>
      <c r="CD184" s="23"/>
      <c r="CI184" s="15"/>
      <c r="CJ184" s="16"/>
      <c r="CL184" s="15"/>
      <c r="CM184" s="15"/>
      <c r="CN184" s="15"/>
      <c r="CO184" s="15"/>
      <c r="CP184" s="15"/>
      <c r="CQ184" s="15"/>
      <c r="CR184" s="15"/>
      <c r="CS184" s="20"/>
      <c r="CT184" s="20"/>
      <c r="CU184" s="20"/>
      <c r="CV184" s="20"/>
      <c r="CW184" s="20"/>
    </row>
    <row r="185" spans="18:101" s="14" customFormat="1" ht="16.5" customHeight="1" x14ac:dyDescent="0.15">
      <c r="R185" s="18"/>
      <c r="S185" s="22"/>
      <c r="T185" s="20"/>
      <c r="U185" s="20"/>
      <c r="V185" s="20"/>
      <c r="W185" s="22"/>
      <c r="X185" s="22"/>
      <c r="Y185" s="20"/>
      <c r="Z185" s="20"/>
      <c r="AA185" s="20"/>
      <c r="AB185" s="22"/>
      <c r="AC185" s="20"/>
      <c r="AD185" s="20"/>
      <c r="AE185" s="20"/>
      <c r="AF185" s="22"/>
      <c r="AG185" s="20"/>
      <c r="AH185" s="20"/>
      <c r="AI185" s="20"/>
      <c r="AJ185" s="22"/>
      <c r="AK185" s="20"/>
      <c r="AL185" s="20"/>
      <c r="AM185" s="20"/>
      <c r="AN185" s="22"/>
      <c r="AO185" s="20"/>
      <c r="AP185" s="20"/>
      <c r="AQ185" s="20"/>
      <c r="AR185" s="20"/>
      <c r="AS185" s="20"/>
      <c r="AT185" s="20"/>
      <c r="AU185" s="20"/>
      <c r="AV185" s="20"/>
      <c r="AW185" s="20"/>
      <c r="AX185" s="20"/>
      <c r="AY185" s="20"/>
      <c r="AZ185" s="20"/>
      <c r="BA185" s="28"/>
      <c r="BB185" s="28"/>
      <c r="BD185" s="29"/>
      <c r="BE185" s="29"/>
      <c r="BF185" s="29"/>
      <c r="BG185" s="23"/>
      <c r="BH185" s="23"/>
      <c r="BI185" s="23"/>
      <c r="BJ185" s="23"/>
      <c r="BK185" s="23"/>
      <c r="BL185" s="23"/>
      <c r="BM185" s="23"/>
      <c r="BN185" s="23"/>
      <c r="BO185" s="23"/>
      <c r="BP185" s="23"/>
      <c r="BQ185" s="23"/>
      <c r="BR185" s="23"/>
      <c r="BS185" s="24"/>
      <c r="BT185" s="24"/>
      <c r="BU185" s="24"/>
      <c r="BV185" s="24"/>
      <c r="BW185" s="25"/>
      <c r="BX185" s="25"/>
      <c r="BY185" s="25"/>
      <c r="BZ185" s="23"/>
      <c r="CA185" s="23"/>
      <c r="CB185" s="25"/>
      <c r="CC185" s="23"/>
      <c r="CD185" s="23"/>
      <c r="CI185" s="15"/>
      <c r="CJ185" s="16"/>
      <c r="CL185" s="15"/>
      <c r="CM185" s="15"/>
      <c r="CN185" s="15"/>
      <c r="CO185" s="15"/>
      <c r="CP185" s="15"/>
      <c r="CQ185" s="15"/>
      <c r="CR185" s="15"/>
      <c r="CS185" s="20"/>
      <c r="CT185" s="20"/>
      <c r="CU185" s="20"/>
      <c r="CV185" s="20"/>
      <c r="CW185" s="20"/>
    </row>
    <row r="186" spans="18:101" s="14" customFormat="1" ht="16.5" customHeight="1" x14ac:dyDescent="0.15">
      <c r="R186" s="18"/>
      <c r="S186" s="22"/>
      <c r="T186" s="20"/>
      <c r="U186" s="20"/>
      <c r="V186" s="20"/>
      <c r="W186" s="22"/>
      <c r="X186" s="22"/>
      <c r="Y186" s="20"/>
      <c r="Z186" s="20"/>
      <c r="AA186" s="20"/>
      <c r="AB186" s="22"/>
      <c r="AC186" s="20"/>
      <c r="AD186" s="20"/>
      <c r="AE186" s="20"/>
      <c r="AF186" s="22"/>
      <c r="AG186" s="20"/>
      <c r="AH186" s="20"/>
      <c r="AI186" s="20"/>
      <c r="AJ186" s="22"/>
      <c r="AK186" s="20"/>
      <c r="AL186" s="20"/>
      <c r="AM186" s="20"/>
      <c r="AN186" s="22"/>
      <c r="AO186" s="20"/>
      <c r="AP186" s="20"/>
      <c r="AQ186" s="20"/>
      <c r="AR186" s="20"/>
      <c r="AS186" s="20"/>
      <c r="AT186" s="20"/>
      <c r="AU186" s="20"/>
      <c r="AV186" s="20"/>
      <c r="AW186" s="20"/>
      <c r="AX186" s="20"/>
      <c r="AY186" s="20"/>
      <c r="AZ186" s="20"/>
      <c r="BA186" s="28"/>
      <c r="BB186" s="28"/>
      <c r="BD186" s="29"/>
      <c r="BE186" s="29"/>
      <c r="BF186" s="29"/>
      <c r="BG186" s="23"/>
      <c r="BH186" s="23"/>
      <c r="BI186" s="23"/>
      <c r="BJ186" s="23"/>
      <c r="BK186" s="23"/>
      <c r="BL186" s="23"/>
      <c r="BM186" s="23"/>
      <c r="BN186" s="23"/>
      <c r="BO186" s="23"/>
      <c r="BP186" s="23"/>
      <c r="BQ186" s="23"/>
      <c r="BR186" s="23"/>
      <c r="BS186" s="24"/>
      <c r="BT186" s="24"/>
      <c r="BU186" s="24"/>
      <c r="BV186" s="24"/>
      <c r="BW186" s="25"/>
      <c r="BX186" s="25"/>
      <c r="BY186" s="25"/>
      <c r="BZ186" s="23"/>
      <c r="CA186" s="23"/>
      <c r="CB186" s="25"/>
      <c r="CC186" s="23"/>
      <c r="CD186" s="23"/>
      <c r="CI186" s="15"/>
      <c r="CJ186" s="16"/>
      <c r="CL186" s="15"/>
      <c r="CM186" s="15"/>
      <c r="CN186" s="15"/>
      <c r="CO186" s="15"/>
      <c r="CP186" s="15"/>
      <c r="CQ186" s="15"/>
      <c r="CR186" s="15"/>
      <c r="CS186" s="20"/>
      <c r="CT186" s="20"/>
      <c r="CU186" s="20"/>
      <c r="CV186" s="20"/>
      <c r="CW186" s="20"/>
    </row>
    <row r="187" spans="18:101" s="14" customFormat="1" ht="16.5" customHeight="1" x14ac:dyDescent="0.15">
      <c r="R187" s="18"/>
      <c r="S187" s="22"/>
      <c r="T187" s="20"/>
      <c r="U187" s="20"/>
      <c r="V187" s="20"/>
      <c r="W187" s="22"/>
      <c r="X187" s="22"/>
      <c r="Y187" s="20"/>
      <c r="Z187" s="20"/>
      <c r="AA187" s="20"/>
      <c r="AB187" s="22"/>
      <c r="AC187" s="20"/>
      <c r="AD187" s="20"/>
      <c r="AE187" s="20"/>
      <c r="AF187" s="22"/>
      <c r="AG187" s="20"/>
      <c r="AH187" s="20"/>
      <c r="AI187" s="20"/>
      <c r="AJ187" s="22"/>
      <c r="AK187" s="20"/>
      <c r="AL187" s="20"/>
      <c r="AM187" s="20"/>
      <c r="AN187" s="22"/>
      <c r="AO187" s="20"/>
      <c r="AP187" s="20"/>
      <c r="AQ187" s="20"/>
      <c r="AR187" s="20"/>
      <c r="AS187" s="20"/>
      <c r="AT187" s="20"/>
      <c r="AU187" s="20"/>
      <c r="AV187" s="20"/>
      <c r="AW187" s="20"/>
      <c r="AX187" s="20"/>
      <c r="AY187" s="20"/>
      <c r="AZ187" s="20"/>
      <c r="BA187" s="28"/>
      <c r="BB187" s="28"/>
      <c r="BD187" s="29"/>
      <c r="BE187" s="29"/>
      <c r="BF187" s="29"/>
      <c r="BG187" s="23"/>
      <c r="BH187" s="23"/>
      <c r="BI187" s="23"/>
      <c r="BJ187" s="23"/>
      <c r="BK187" s="23"/>
      <c r="BL187" s="23"/>
      <c r="BM187" s="23"/>
      <c r="BN187" s="23"/>
      <c r="BO187" s="23"/>
      <c r="BP187" s="23"/>
      <c r="BQ187" s="23"/>
      <c r="BR187" s="23"/>
      <c r="BS187" s="24"/>
      <c r="BT187" s="24"/>
      <c r="BU187" s="24"/>
      <c r="BV187" s="24"/>
      <c r="BW187" s="25"/>
      <c r="BX187" s="25"/>
      <c r="BY187" s="25"/>
      <c r="BZ187" s="23"/>
      <c r="CA187" s="23"/>
      <c r="CB187" s="25"/>
      <c r="CC187" s="23"/>
      <c r="CD187" s="23"/>
      <c r="CI187" s="15"/>
      <c r="CJ187" s="16"/>
      <c r="CL187" s="15"/>
      <c r="CM187" s="15"/>
      <c r="CN187" s="15"/>
      <c r="CO187" s="15"/>
      <c r="CP187" s="15"/>
      <c r="CQ187" s="15"/>
      <c r="CR187" s="15"/>
      <c r="CS187" s="20"/>
      <c r="CT187" s="20"/>
      <c r="CU187" s="20"/>
      <c r="CV187" s="20"/>
      <c r="CW187" s="20"/>
    </row>
    <row r="188" spans="18:101" s="14" customFormat="1" ht="16.5" customHeight="1" x14ac:dyDescent="0.15">
      <c r="R188" s="18"/>
      <c r="S188" s="22"/>
      <c r="T188" s="20"/>
      <c r="U188" s="20"/>
      <c r="V188" s="20"/>
      <c r="W188" s="22"/>
      <c r="X188" s="22"/>
      <c r="Y188" s="20"/>
      <c r="Z188" s="20"/>
      <c r="AA188" s="20"/>
      <c r="AB188" s="22"/>
      <c r="AC188" s="20"/>
      <c r="AD188" s="20"/>
      <c r="AE188" s="20"/>
      <c r="AF188" s="22"/>
      <c r="AG188" s="20"/>
      <c r="AH188" s="20"/>
      <c r="AI188" s="20"/>
      <c r="AJ188" s="22"/>
      <c r="AK188" s="20"/>
      <c r="AL188" s="20"/>
      <c r="AM188" s="20"/>
      <c r="AN188" s="22"/>
      <c r="AO188" s="20"/>
      <c r="AP188" s="20"/>
      <c r="AQ188" s="20"/>
      <c r="AR188" s="20"/>
      <c r="AS188" s="20"/>
      <c r="AT188" s="20"/>
      <c r="AU188" s="20"/>
      <c r="AV188" s="20"/>
      <c r="AW188" s="20"/>
      <c r="AX188" s="20"/>
      <c r="AY188" s="20"/>
      <c r="AZ188" s="20"/>
      <c r="BA188" s="28"/>
      <c r="BB188" s="28"/>
      <c r="BD188" s="29"/>
      <c r="BE188" s="29"/>
      <c r="BF188" s="29"/>
      <c r="BG188" s="23"/>
      <c r="BH188" s="23"/>
      <c r="BI188" s="23"/>
      <c r="BJ188" s="23"/>
      <c r="BK188" s="23"/>
      <c r="BL188" s="23"/>
      <c r="BM188" s="23"/>
      <c r="BN188" s="23"/>
      <c r="BO188" s="23"/>
      <c r="BP188" s="23"/>
      <c r="BQ188" s="23"/>
      <c r="BR188" s="23"/>
      <c r="BS188" s="24"/>
      <c r="BT188" s="24"/>
      <c r="BU188" s="24"/>
      <c r="BV188" s="24"/>
      <c r="BW188" s="25"/>
      <c r="BX188" s="25"/>
      <c r="BY188" s="25"/>
      <c r="BZ188" s="23"/>
      <c r="CA188" s="23"/>
      <c r="CB188" s="25"/>
      <c r="CC188" s="23"/>
      <c r="CD188" s="23"/>
      <c r="CI188" s="15"/>
      <c r="CJ188" s="16"/>
      <c r="CL188" s="15"/>
      <c r="CM188" s="15"/>
      <c r="CN188" s="15"/>
      <c r="CO188" s="15"/>
      <c r="CP188" s="15"/>
      <c r="CQ188" s="15"/>
      <c r="CR188" s="15"/>
      <c r="CS188" s="20"/>
      <c r="CT188" s="20"/>
      <c r="CU188" s="20"/>
      <c r="CV188" s="20"/>
      <c r="CW188" s="20"/>
    </row>
    <row r="189" spans="18:101" s="14" customFormat="1" ht="16.5" customHeight="1" x14ac:dyDescent="0.15">
      <c r="R189" s="18"/>
      <c r="S189" s="22"/>
      <c r="T189" s="20"/>
      <c r="U189" s="20"/>
      <c r="V189" s="20"/>
      <c r="W189" s="22"/>
      <c r="X189" s="22"/>
      <c r="Y189" s="20"/>
      <c r="Z189" s="20"/>
      <c r="AA189" s="20"/>
      <c r="AB189" s="22"/>
      <c r="AC189" s="20"/>
      <c r="AD189" s="20"/>
      <c r="AE189" s="20"/>
      <c r="AF189" s="22"/>
      <c r="AG189" s="20"/>
      <c r="AH189" s="20"/>
      <c r="AI189" s="20"/>
      <c r="AJ189" s="22"/>
      <c r="AK189" s="20"/>
      <c r="AL189" s="20"/>
      <c r="AM189" s="20"/>
      <c r="AN189" s="22"/>
      <c r="AO189" s="20"/>
      <c r="AP189" s="20"/>
      <c r="AQ189" s="20"/>
      <c r="AR189" s="20"/>
      <c r="AS189" s="20"/>
      <c r="AT189" s="20"/>
      <c r="AU189" s="20"/>
      <c r="AV189" s="20"/>
      <c r="AW189" s="20"/>
      <c r="AX189" s="20"/>
      <c r="AY189" s="20"/>
      <c r="AZ189" s="20"/>
      <c r="BA189" s="28"/>
      <c r="BB189" s="28"/>
      <c r="BD189" s="29"/>
      <c r="BE189" s="29"/>
      <c r="BF189" s="29"/>
      <c r="BG189" s="23"/>
      <c r="BH189" s="23"/>
      <c r="BI189" s="23"/>
      <c r="BJ189" s="23"/>
      <c r="BK189" s="23"/>
      <c r="BL189" s="23"/>
      <c r="BM189" s="23"/>
      <c r="BN189" s="23"/>
      <c r="BO189" s="23"/>
      <c r="BP189" s="23"/>
      <c r="BQ189" s="23"/>
      <c r="BR189" s="23"/>
      <c r="BS189" s="24"/>
      <c r="BT189" s="24"/>
      <c r="BU189" s="24"/>
      <c r="BV189" s="24"/>
      <c r="BW189" s="25"/>
      <c r="BX189" s="25"/>
      <c r="BY189" s="25"/>
      <c r="BZ189" s="23"/>
      <c r="CA189" s="23"/>
      <c r="CB189" s="25"/>
      <c r="CC189" s="23"/>
      <c r="CD189" s="23"/>
      <c r="CI189" s="15"/>
      <c r="CJ189" s="16"/>
      <c r="CL189" s="15"/>
      <c r="CM189" s="15"/>
      <c r="CN189" s="15"/>
      <c r="CO189" s="15"/>
      <c r="CP189" s="15"/>
      <c r="CQ189" s="15"/>
      <c r="CR189" s="15"/>
      <c r="CS189" s="20"/>
      <c r="CT189" s="20"/>
      <c r="CU189" s="20"/>
      <c r="CV189" s="20"/>
      <c r="CW189" s="20"/>
    </row>
    <row r="190" spans="18:101" s="14" customFormat="1" ht="16.5" customHeight="1" x14ac:dyDescent="0.15">
      <c r="R190" s="18"/>
      <c r="S190" s="22"/>
      <c r="T190" s="20"/>
      <c r="U190" s="20"/>
      <c r="V190" s="20"/>
      <c r="W190" s="22"/>
      <c r="X190" s="22"/>
      <c r="Y190" s="20"/>
      <c r="Z190" s="20"/>
      <c r="AA190" s="20"/>
      <c r="AB190" s="22"/>
      <c r="AC190" s="20"/>
      <c r="AD190" s="20"/>
      <c r="AE190" s="20"/>
      <c r="AF190" s="22"/>
      <c r="AG190" s="20"/>
      <c r="AH190" s="20"/>
      <c r="AI190" s="20"/>
      <c r="AJ190" s="22"/>
      <c r="AK190" s="20"/>
      <c r="AL190" s="20"/>
      <c r="AM190" s="20"/>
      <c r="AN190" s="22"/>
      <c r="AO190" s="20"/>
      <c r="AP190" s="20"/>
      <c r="AQ190" s="20"/>
      <c r="AR190" s="20"/>
      <c r="AS190" s="20"/>
      <c r="AT190" s="20"/>
      <c r="AU190" s="20"/>
      <c r="AV190" s="20"/>
      <c r="AW190" s="20"/>
      <c r="AX190" s="20"/>
      <c r="AY190" s="20"/>
      <c r="AZ190" s="20"/>
      <c r="BA190" s="28"/>
      <c r="BB190" s="28"/>
      <c r="BD190" s="29"/>
      <c r="BE190" s="29"/>
      <c r="BF190" s="29"/>
      <c r="BG190" s="23"/>
      <c r="BH190" s="23"/>
      <c r="BI190" s="23"/>
      <c r="BJ190" s="23"/>
      <c r="BK190" s="23"/>
      <c r="BL190" s="23"/>
      <c r="BM190" s="23"/>
      <c r="BN190" s="23"/>
      <c r="BO190" s="23"/>
      <c r="BP190" s="23"/>
      <c r="BQ190" s="23"/>
      <c r="BR190" s="23"/>
      <c r="BS190" s="24"/>
      <c r="BT190" s="24"/>
      <c r="BU190" s="24"/>
      <c r="BV190" s="24"/>
      <c r="BW190" s="25"/>
      <c r="BX190" s="25"/>
      <c r="BY190" s="25"/>
      <c r="BZ190" s="23"/>
      <c r="CA190" s="23"/>
      <c r="CB190" s="25"/>
      <c r="CC190" s="23"/>
      <c r="CD190" s="23"/>
      <c r="CI190" s="15"/>
      <c r="CJ190" s="16"/>
      <c r="CL190" s="15"/>
      <c r="CM190" s="15"/>
      <c r="CN190" s="15"/>
      <c r="CO190" s="15"/>
      <c r="CP190" s="15"/>
      <c r="CQ190" s="15"/>
      <c r="CR190" s="15"/>
      <c r="CS190" s="20"/>
      <c r="CT190" s="20"/>
      <c r="CU190" s="20"/>
      <c r="CV190" s="20"/>
      <c r="CW190" s="20"/>
    </row>
    <row r="191" spans="18:101" s="14" customFormat="1" ht="16.5" customHeight="1" x14ac:dyDescent="0.15">
      <c r="R191" s="18"/>
      <c r="S191" s="22"/>
      <c r="T191" s="20"/>
      <c r="U191" s="20"/>
      <c r="V191" s="20"/>
      <c r="W191" s="22"/>
      <c r="X191" s="22"/>
      <c r="Y191" s="20"/>
      <c r="Z191" s="20"/>
      <c r="AA191" s="20"/>
      <c r="AB191" s="22"/>
      <c r="AC191" s="20"/>
      <c r="AD191" s="20"/>
      <c r="AE191" s="20"/>
      <c r="AF191" s="22"/>
      <c r="AG191" s="20"/>
      <c r="AH191" s="20"/>
      <c r="AI191" s="20"/>
      <c r="AJ191" s="22"/>
      <c r="AK191" s="20"/>
      <c r="AL191" s="20"/>
      <c r="AM191" s="20"/>
      <c r="AN191" s="22"/>
      <c r="AO191" s="20"/>
      <c r="AP191" s="20"/>
      <c r="AQ191" s="20"/>
      <c r="AR191" s="20"/>
      <c r="AS191" s="20"/>
      <c r="AT191" s="20"/>
      <c r="AU191" s="20"/>
      <c r="AV191" s="20"/>
      <c r="AW191" s="20"/>
      <c r="AX191" s="20"/>
      <c r="AY191" s="20"/>
      <c r="AZ191" s="20"/>
      <c r="BA191" s="28"/>
      <c r="BB191" s="28"/>
      <c r="BD191" s="29"/>
      <c r="BE191" s="29"/>
      <c r="BF191" s="29"/>
      <c r="BG191" s="23"/>
      <c r="BH191" s="23"/>
      <c r="BI191" s="23"/>
      <c r="BJ191" s="23"/>
      <c r="BK191" s="23"/>
      <c r="BL191" s="23"/>
      <c r="BM191" s="23"/>
      <c r="BN191" s="23"/>
      <c r="BO191" s="23"/>
      <c r="BP191" s="23"/>
      <c r="BQ191" s="23"/>
      <c r="BR191" s="23"/>
      <c r="BS191" s="24"/>
      <c r="BT191" s="24"/>
      <c r="BU191" s="24"/>
      <c r="BV191" s="24"/>
      <c r="BW191" s="25"/>
      <c r="BX191" s="25"/>
      <c r="BY191" s="25"/>
      <c r="BZ191" s="23"/>
      <c r="CA191" s="23"/>
      <c r="CB191" s="25"/>
      <c r="CC191" s="23"/>
      <c r="CD191" s="23"/>
      <c r="CI191" s="15"/>
      <c r="CJ191" s="16"/>
      <c r="CL191" s="15"/>
      <c r="CM191" s="15"/>
      <c r="CN191" s="15"/>
      <c r="CO191" s="15"/>
      <c r="CP191" s="15"/>
      <c r="CQ191" s="15"/>
      <c r="CR191" s="15"/>
      <c r="CS191" s="20"/>
      <c r="CT191" s="20"/>
      <c r="CU191" s="20"/>
      <c r="CV191" s="20"/>
      <c r="CW191" s="20"/>
    </row>
    <row r="192" spans="18:101" s="14" customFormat="1" ht="16.5" customHeight="1" x14ac:dyDescent="0.15">
      <c r="R192" s="18"/>
      <c r="S192" s="22"/>
      <c r="T192" s="20"/>
      <c r="U192" s="20"/>
      <c r="V192" s="20"/>
      <c r="W192" s="22"/>
      <c r="X192" s="22"/>
      <c r="Y192" s="20"/>
      <c r="Z192" s="20"/>
      <c r="AA192" s="20"/>
      <c r="AB192" s="22"/>
      <c r="AC192" s="20"/>
      <c r="AD192" s="20"/>
      <c r="AE192" s="20"/>
      <c r="AF192" s="22"/>
      <c r="AG192" s="20"/>
      <c r="AH192" s="20"/>
      <c r="AI192" s="20"/>
      <c r="AJ192" s="22"/>
      <c r="AK192" s="20"/>
      <c r="AL192" s="20"/>
      <c r="AM192" s="20"/>
      <c r="AN192" s="22"/>
      <c r="AO192" s="20"/>
      <c r="AP192" s="20"/>
      <c r="AQ192" s="20"/>
      <c r="AR192" s="20"/>
      <c r="AS192" s="20"/>
      <c r="AT192" s="20"/>
      <c r="AU192" s="20"/>
      <c r="AV192" s="20"/>
      <c r="AW192" s="20"/>
      <c r="AX192" s="20"/>
      <c r="AY192" s="20"/>
      <c r="AZ192" s="20"/>
      <c r="BA192" s="28"/>
      <c r="BB192" s="28"/>
      <c r="BD192" s="29"/>
      <c r="BE192" s="29"/>
      <c r="BF192" s="29"/>
      <c r="BG192" s="23"/>
      <c r="BH192" s="23"/>
      <c r="BI192" s="23"/>
      <c r="BJ192" s="23"/>
      <c r="BK192" s="23"/>
      <c r="BL192" s="23"/>
      <c r="BM192" s="23"/>
      <c r="BN192" s="23"/>
      <c r="BO192" s="23"/>
      <c r="BP192" s="23"/>
      <c r="BQ192" s="23"/>
      <c r="BR192" s="23"/>
      <c r="BS192" s="24"/>
      <c r="BT192" s="24"/>
      <c r="BU192" s="24"/>
      <c r="BV192" s="24"/>
      <c r="BW192" s="25"/>
      <c r="BX192" s="25"/>
      <c r="BY192" s="25"/>
      <c r="BZ192" s="23"/>
      <c r="CA192" s="23"/>
      <c r="CB192" s="25"/>
      <c r="CC192" s="23"/>
      <c r="CD192" s="23"/>
      <c r="CI192" s="15"/>
      <c r="CJ192" s="16"/>
      <c r="CL192" s="15"/>
      <c r="CM192" s="15"/>
      <c r="CN192" s="15"/>
      <c r="CO192" s="15"/>
      <c r="CP192" s="15"/>
      <c r="CQ192" s="15"/>
      <c r="CR192" s="15"/>
      <c r="CS192" s="20"/>
      <c r="CT192" s="20"/>
      <c r="CU192" s="20"/>
      <c r="CV192" s="20"/>
      <c r="CW192" s="20"/>
    </row>
    <row r="193" spans="2:101" s="14" customFormat="1" ht="16.5" customHeight="1" x14ac:dyDescent="0.15">
      <c r="R193" s="18"/>
      <c r="S193" s="22"/>
      <c r="T193" s="20"/>
      <c r="U193" s="20"/>
      <c r="V193" s="20"/>
      <c r="W193" s="22"/>
      <c r="X193" s="22"/>
      <c r="Y193" s="20"/>
      <c r="Z193" s="20"/>
      <c r="AA193" s="20"/>
      <c r="AB193" s="22"/>
      <c r="AC193" s="20"/>
      <c r="AD193" s="20"/>
      <c r="AE193" s="20"/>
      <c r="AF193" s="22"/>
      <c r="AG193" s="20"/>
      <c r="AH193" s="20"/>
      <c r="AI193" s="20"/>
      <c r="AJ193" s="22"/>
      <c r="AK193" s="20"/>
      <c r="AL193" s="20"/>
      <c r="AM193" s="20"/>
      <c r="AN193" s="22"/>
      <c r="AO193" s="20"/>
      <c r="AP193" s="20"/>
      <c r="AQ193" s="20"/>
      <c r="AR193" s="20"/>
      <c r="AS193" s="20"/>
      <c r="AT193" s="20"/>
      <c r="AU193" s="20"/>
      <c r="AV193" s="20"/>
      <c r="AW193" s="20"/>
      <c r="AX193" s="20"/>
      <c r="AY193" s="20"/>
      <c r="AZ193" s="20"/>
      <c r="BA193" s="28"/>
      <c r="BB193" s="28"/>
      <c r="BD193" s="29"/>
      <c r="BE193" s="29"/>
      <c r="BF193" s="29"/>
      <c r="BG193" s="23"/>
      <c r="BH193" s="23"/>
      <c r="BI193" s="23"/>
      <c r="BJ193" s="23"/>
      <c r="BK193" s="23"/>
      <c r="BL193" s="23"/>
      <c r="BM193" s="23"/>
      <c r="BN193" s="23"/>
      <c r="BO193" s="23"/>
      <c r="BP193" s="23"/>
      <c r="BQ193" s="23"/>
      <c r="BR193" s="23"/>
      <c r="BS193" s="24"/>
      <c r="BT193" s="24"/>
      <c r="BU193" s="24"/>
      <c r="BV193" s="24"/>
      <c r="BW193" s="25"/>
      <c r="BX193" s="25"/>
      <c r="BY193" s="25"/>
      <c r="BZ193" s="23"/>
      <c r="CA193" s="23"/>
      <c r="CB193" s="25"/>
      <c r="CC193" s="23"/>
      <c r="CD193" s="23"/>
      <c r="CI193" s="15"/>
      <c r="CJ193" s="16"/>
      <c r="CL193" s="15"/>
      <c r="CM193" s="15"/>
      <c r="CN193" s="15"/>
      <c r="CO193" s="15"/>
      <c r="CP193" s="15"/>
      <c r="CQ193" s="15"/>
      <c r="CR193" s="15"/>
      <c r="CS193" s="20"/>
      <c r="CT193" s="20"/>
      <c r="CU193" s="20"/>
      <c r="CV193" s="20"/>
      <c r="CW193" s="20"/>
    </row>
    <row r="194" spans="2:101" s="14" customFormat="1" ht="16.5" customHeight="1" x14ac:dyDescent="0.15">
      <c r="R194" s="18"/>
      <c r="S194" s="22"/>
      <c r="T194" s="20"/>
      <c r="U194" s="20"/>
      <c r="V194" s="20"/>
      <c r="W194" s="22"/>
      <c r="X194" s="22"/>
      <c r="Y194" s="20"/>
      <c r="Z194" s="20"/>
      <c r="AA194" s="20"/>
      <c r="AB194" s="22"/>
      <c r="AC194" s="20"/>
      <c r="AD194" s="20"/>
      <c r="AE194" s="20"/>
      <c r="AF194" s="22"/>
      <c r="AG194" s="20"/>
      <c r="AH194" s="20"/>
      <c r="AI194" s="20"/>
      <c r="AJ194" s="22"/>
      <c r="AK194" s="20"/>
      <c r="AL194" s="20"/>
      <c r="AM194" s="20"/>
      <c r="AN194" s="22"/>
      <c r="AO194" s="20"/>
      <c r="AP194" s="20"/>
      <c r="AQ194" s="20"/>
      <c r="AR194" s="20"/>
      <c r="AS194" s="20"/>
      <c r="AT194" s="20"/>
      <c r="AU194" s="20"/>
      <c r="AV194" s="20"/>
      <c r="AW194" s="20"/>
      <c r="AX194" s="20"/>
      <c r="AY194" s="20"/>
      <c r="AZ194" s="20"/>
      <c r="BA194" s="28"/>
      <c r="BB194" s="28"/>
      <c r="BD194" s="29"/>
      <c r="BE194" s="29"/>
      <c r="BF194" s="29"/>
      <c r="BG194" s="23"/>
      <c r="BH194" s="23"/>
      <c r="BI194" s="23"/>
      <c r="BJ194" s="23"/>
      <c r="BK194" s="23"/>
      <c r="BL194" s="23"/>
      <c r="BM194" s="23"/>
      <c r="BN194" s="23"/>
      <c r="BO194" s="23"/>
      <c r="BP194" s="23"/>
      <c r="BQ194" s="23"/>
      <c r="BR194" s="23"/>
      <c r="BS194" s="24"/>
      <c r="BT194" s="24"/>
      <c r="BU194" s="24"/>
      <c r="BV194" s="24"/>
      <c r="BW194" s="25"/>
      <c r="BX194" s="25"/>
      <c r="BY194" s="25"/>
      <c r="BZ194" s="23"/>
      <c r="CA194" s="23"/>
      <c r="CB194" s="25"/>
      <c r="CC194" s="23"/>
      <c r="CD194" s="23"/>
      <c r="CI194" s="15"/>
      <c r="CJ194" s="16"/>
      <c r="CL194" s="15"/>
      <c r="CM194" s="15"/>
      <c r="CN194" s="15"/>
      <c r="CO194" s="15"/>
      <c r="CP194" s="15"/>
      <c r="CQ194" s="15"/>
      <c r="CR194" s="15"/>
      <c r="CS194" s="20"/>
      <c r="CT194" s="20"/>
      <c r="CU194" s="20"/>
      <c r="CV194" s="20"/>
      <c r="CW194" s="20"/>
    </row>
    <row r="195" spans="2:101" s="14" customFormat="1" ht="16.5" customHeight="1" x14ac:dyDescent="0.15">
      <c r="R195" s="18"/>
      <c r="S195" s="22"/>
      <c r="T195" s="20"/>
      <c r="U195" s="20"/>
      <c r="V195" s="20"/>
      <c r="W195" s="22"/>
      <c r="X195" s="22"/>
      <c r="Y195" s="20"/>
      <c r="Z195" s="20"/>
      <c r="AA195" s="20"/>
      <c r="AB195" s="22"/>
      <c r="AC195" s="20"/>
      <c r="AD195" s="20"/>
      <c r="AE195" s="20"/>
      <c r="AF195" s="22"/>
      <c r="AG195" s="20"/>
      <c r="AH195" s="20"/>
      <c r="AI195" s="20"/>
      <c r="AJ195" s="22"/>
      <c r="AK195" s="20"/>
      <c r="AL195" s="20"/>
      <c r="AM195" s="20"/>
      <c r="AN195" s="22"/>
      <c r="AO195" s="20"/>
      <c r="AP195" s="20"/>
      <c r="AQ195" s="20"/>
      <c r="AR195" s="20"/>
      <c r="AS195" s="20"/>
      <c r="AT195" s="20"/>
      <c r="AU195" s="20"/>
      <c r="AV195" s="20"/>
      <c r="AW195" s="20"/>
      <c r="AX195" s="20"/>
      <c r="AY195" s="20"/>
      <c r="AZ195" s="20"/>
      <c r="BA195" s="28"/>
      <c r="BB195" s="28"/>
      <c r="BD195" s="29"/>
      <c r="BE195" s="29"/>
      <c r="BF195" s="29"/>
      <c r="BG195" s="23"/>
      <c r="BH195" s="23"/>
      <c r="BI195" s="23"/>
      <c r="BJ195" s="23"/>
      <c r="BK195" s="23"/>
      <c r="BL195" s="23"/>
      <c r="BM195" s="23"/>
      <c r="BN195" s="23"/>
      <c r="BO195" s="23"/>
      <c r="BP195" s="23"/>
      <c r="BQ195" s="23"/>
      <c r="BR195" s="23"/>
      <c r="BS195" s="24"/>
      <c r="BT195" s="24"/>
      <c r="BU195" s="24"/>
      <c r="BV195" s="24"/>
      <c r="BW195" s="25"/>
      <c r="BX195" s="25"/>
      <c r="BY195" s="25"/>
      <c r="BZ195" s="23"/>
      <c r="CA195" s="23"/>
      <c r="CB195" s="25"/>
      <c r="CC195" s="23"/>
      <c r="CD195" s="23"/>
      <c r="CI195" s="15"/>
      <c r="CJ195" s="16"/>
      <c r="CL195" s="15"/>
      <c r="CM195" s="15"/>
      <c r="CN195" s="15"/>
      <c r="CO195" s="15"/>
      <c r="CP195" s="15"/>
      <c r="CQ195" s="15"/>
      <c r="CR195" s="15"/>
      <c r="CS195" s="20"/>
      <c r="CT195" s="20"/>
      <c r="CU195" s="20"/>
      <c r="CV195" s="20"/>
      <c r="CW195" s="20"/>
    </row>
    <row r="196" spans="2:101" s="14" customFormat="1" ht="16.5" customHeight="1" x14ac:dyDescent="0.15">
      <c r="R196" s="18"/>
      <c r="S196" s="22"/>
      <c r="T196" s="20"/>
      <c r="U196" s="20"/>
      <c r="V196" s="20"/>
      <c r="W196" s="22"/>
      <c r="X196" s="22"/>
      <c r="Y196" s="20"/>
      <c r="Z196" s="20"/>
      <c r="AA196" s="20"/>
      <c r="AB196" s="22"/>
      <c r="AC196" s="20"/>
      <c r="AD196" s="20"/>
      <c r="AE196" s="20"/>
      <c r="AF196" s="22"/>
      <c r="AG196" s="20"/>
      <c r="AH196" s="20"/>
      <c r="AI196" s="20"/>
      <c r="AJ196" s="22"/>
      <c r="AK196" s="20"/>
      <c r="AL196" s="20"/>
      <c r="AM196" s="20"/>
      <c r="AN196" s="22"/>
      <c r="AO196" s="20"/>
      <c r="AP196" s="20"/>
      <c r="AQ196" s="20"/>
      <c r="AR196" s="20"/>
      <c r="AS196" s="20"/>
      <c r="AT196" s="20"/>
      <c r="AU196" s="20"/>
      <c r="AV196" s="20"/>
      <c r="AW196" s="20"/>
      <c r="AX196" s="20"/>
      <c r="AY196" s="20"/>
      <c r="AZ196" s="20"/>
      <c r="BA196" s="28"/>
      <c r="BB196" s="28"/>
      <c r="BD196" s="29"/>
      <c r="BE196" s="29"/>
      <c r="BF196" s="29"/>
      <c r="BG196" s="23"/>
      <c r="BH196" s="23"/>
      <c r="BI196" s="23"/>
      <c r="BJ196" s="23"/>
      <c r="BK196" s="23"/>
      <c r="BL196" s="23"/>
      <c r="BM196" s="23"/>
      <c r="BN196" s="23"/>
      <c r="BO196" s="23"/>
      <c r="BP196" s="23"/>
      <c r="BQ196" s="23"/>
      <c r="BR196" s="23"/>
      <c r="BS196" s="24"/>
      <c r="BT196" s="24"/>
      <c r="BU196" s="24"/>
      <c r="BV196" s="24"/>
      <c r="BW196" s="25"/>
      <c r="BX196" s="25"/>
      <c r="BY196" s="25"/>
      <c r="BZ196" s="23"/>
      <c r="CA196" s="23"/>
      <c r="CB196" s="25"/>
      <c r="CC196" s="23"/>
      <c r="CD196" s="23"/>
      <c r="CI196" s="15"/>
      <c r="CJ196" s="16"/>
      <c r="CL196" s="15"/>
      <c r="CM196" s="15"/>
      <c r="CN196" s="15"/>
      <c r="CO196" s="15"/>
      <c r="CP196" s="15"/>
      <c r="CQ196" s="15"/>
      <c r="CR196" s="15"/>
      <c r="CS196" s="20"/>
      <c r="CT196" s="20"/>
      <c r="CU196" s="20"/>
      <c r="CV196" s="20"/>
      <c r="CW196" s="20"/>
    </row>
    <row r="197" spans="2:101" s="14" customFormat="1" ht="16.5" customHeight="1" x14ac:dyDescent="0.15">
      <c r="R197" s="18"/>
      <c r="S197" s="22"/>
      <c r="T197" s="20"/>
      <c r="U197" s="20"/>
      <c r="V197" s="20"/>
      <c r="W197" s="22"/>
      <c r="X197" s="22"/>
      <c r="Y197" s="20"/>
      <c r="Z197" s="20"/>
      <c r="AA197" s="20"/>
      <c r="AB197" s="22"/>
      <c r="AC197" s="20"/>
      <c r="AD197" s="20"/>
      <c r="AE197" s="20"/>
      <c r="AF197" s="22"/>
      <c r="AG197" s="20"/>
      <c r="AH197" s="20"/>
      <c r="AI197" s="20"/>
      <c r="AJ197" s="22"/>
      <c r="AK197" s="20"/>
      <c r="AL197" s="20"/>
      <c r="AM197" s="20"/>
      <c r="AN197" s="22"/>
      <c r="AO197" s="20"/>
      <c r="AP197" s="20"/>
      <c r="AQ197" s="20"/>
      <c r="AR197" s="20"/>
      <c r="AS197" s="20"/>
      <c r="AT197" s="20"/>
      <c r="AU197" s="20"/>
      <c r="AV197" s="20"/>
      <c r="AW197" s="20"/>
      <c r="AX197" s="20"/>
      <c r="AY197" s="20"/>
      <c r="AZ197" s="20"/>
      <c r="BD197" s="29"/>
      <c r="BE197" s="29"/>
      <c r="BF197" s="29"/>
      <c r="BG197" s="23"/>
      <c r="BH197" s="23"/>
      <c r="BI197" s="23"/>
      <c r="BJ197" s="23"/>
      <c r="BK197" s="23"/>
      <c r="BL197" s="23"/>
      <c r="BM197" s="23"/>
      <c r="BN197" s="23"/>
      <c r="BO197" s="23"/>
      <c r="BP197" s="23"/>
      <c r="BQ197" s="23"/>
      <c r="BR197" s="23"/>
      <c r="BS197" s="24"/>
      <c r="BT197" s="24"/>
      <c r="BU197" s="24"/>
      <c r="BV197" s="24"/>
      <c r="BW197" s="25"/>
      <c r="BX197" s="25"/>
      <c r="BY197" s="25"/>
      <c r="BZ197" s="23"/>
      <c r="CA197" s="23"/>
      <c r="CB197" s="25"/>
      <c r="CC197" s="23"/>
      <c r="CD197" s="23"/>
      <c r="CI197" s="15"/>
      <c r="CJ197" s="16"/>
      <c r="CL197" s="15"/>
      <c r="CM197" s="15"/>
      <c r="CN197" s="15"/>
      <c r="CO197" s="15"/>
      <c r="CP197" s="15"/>
      <c r="CQ197" s="15"/>
      <c r="CR197" s="15"/>
      <c r="CS197" s="20"/>
      <c r="CT197" s="20"/>
      <c r="CU197" s="20"/>
      <c r="CV197" s="20"/>
      <c r="CW197" s="20"/>
    </row>
    <row r="198" spans="2:101" s="14" customFormat="1" ht="16.5" customHeight="1" x14ac:dyDescent="0.15">
      <c r="R198" s="18"/>
      <c r="S198" s="22"/>
      <c r="T198" s="20"/>
      <c r="U198" s="20"/>
      <c r="V198" s="20"/>
      <c r="W198" s="22"/>
      <c r="X198" s="22"/>
      <c r="Y198" s="20"/>
      <c r="Z198" s="20"/>
      <c r="AA198" s="20"/>
      <c r="AB198" s="22"/>
      <c r="AC198" s="20"/>
      <c r="AD198" s="20"/>
      <c r="AE198" s="20"/>
      <c r="AF198" s="22"/>
      <c r="AG198" s="20"/>
      <c r="AH198" s="20"/>
      <c r="AI198" s="20"/>
      <c r="AJ198" s="22"/>
      <c r="AK198" s="20"/>
      <c r="AL198" s="20"/>
      <c r="AM198" s="20"/>
      <c r="AN198" s="22"/>
      <c r="AO198" s="20"/>
      <c r="AP198" s="20"/>
      <c r="AQ198" s="20"/>
      <c r="AR198" s="20"/>
      <c r="AS198" s="20"/>
      <c r="AT198" s="20"/>
      <c r="AU198" s="20"/>
      <c r="AV198" s="20"/>
      <c r="AW198" s="20"/>
      <c r="AX198" s="20"/>
      <c r="AY198" s="20"/>
      <c r="AZ198" s="20"/>
      <c r="BD198" s="29"/>
      <c r="BE198" s="29"/>
      <c r="BF198" s="29"/>
      <c r="BG198" s="23"/>
      <c r="BH198" s="23"/>
      <c r="BI198" s="23"/>
      <c r="BJ198" s="23"/>
      <c r="BK198" s="23"/>
      <c r="BL198" s="23"/>
      <c r="BM198" s="23"/>
      <c r="BN198" s="23"/>
      <c r="BO198" s="23"/>
      <c r="BP198" s="23"/>
      <c r="BQ198" s="23"/>
      <c r="BR198" s="23"/>
      <c r="BS198" s="24"/>
      <c r="BT198" s="24"/>
      <c r="BU198" s="24"/>
      <c r="BV198" s="24"/>
      <c r="BW198" s="25"/>
      <c r="BX198" s="25"/>
      <c r="BY198" s="25"/>
      <c r="BZ198" s="23"/>
      <c r="CA198" s="23"/>
      <c r="CB198" s="25"/>
      <c r="CC198" s="23"/>
      <c r="CD198" s="23"/>
      <c r="CI198" s="15"/>
      <c r="CJ198" s="16"/>
      <c r="CL198" s="15"/>
      <c r="CM198" s="15"/>
      <c r="CN198" s="15"/>
      <c r="CO198" s="15"/>
      <c r="CP198" s="15"/>
      <c r="CQ198" s="15"/>
      <c r="CR198" s="15"/>
      <c r="CS198" s="20"/>
      <c r="CT198" s="20"/>
      <c r="CU198" s="20"/>
      <c r="CV198" s="20"/>
      <c r="CW198" s="20"/>
    </row>
    <row r="199" spans="2:101" s="14" customFormat="1" ht="16.5" customHeight="1" x14ac:dyDescent="0.15">
      <c r="R199" s="18"/>
      <c r="S199" s="22"/>
      <c r="T199" s="20"/>
      <c r="U199" s="20"/>
      <c r="V199" s="20"/>
      <c r="W199" s="22"/>
      <c r="X199" s="22"/>
      <c r="Y199" s="20"/>
      <c r="Z199" s="20"/>
      <c r="AA199" s="20"/>
      <c r="AB199" s="22"/>
      <c r="AC199" s="20"/>
      <c r="AD199" s="20"/>
      <c r="AE199" s="20"/>
      <c r="AF199" s="22"/>
      <c r="AG199" s="20"/>
      <c r="AH199" s="20"/>
      <c r="AI199" s="20"/>
      <c r="AJ199" s="22"/>
      <c r="AK199" s="20"/>
      <c r="AL199" s="20"/>
      <c r="AM199" s="20"/>
      <c r="AN199" s="22"/>
      <c r="AO199" s="20"/>
      <c r="AP199" s="20"/>
      <c r="AQ199" s="20"/>
      <c r="AR199" s="20"/>
      <c r="AS199" s="20"/>
      <c r="AT199" s="20"/>
      <c r="AU199" s="20"/>
      <c r="AV199" s="20"/>
      <c r="AW199" s="20"/>
      <c r="AX199" s="20"/>
      <c r="AY199" s="20"/>
      <c r="AZ199" s="20"/>
      <c r="BD199" s="29"/>
      <c r="BE199" s="29"/>
      <c r="BF199" s="29"/>
      <c r="BG199" s="23"/>
      <c r="BH199" s="23"/>
      <c r="BI199" s="23"/>
      <c r="BJ199" s="23"/>
      <c r="BK199" s="23"/>
      <c r="BL199" s="23"/>
      <c r="BM199" s="23"/>
      <c r="BN199" s="23"/>
      <c r="BO199" s="23"/>
      <c r="BP199" s="23"/>
      <c r="BQ199" s="23"/>
      <c r="BR199" s="23"/>
      <c r="BS199" s="24"/>
      <c r="BT199" s="24"/>
      <c r="BU199" s="24"/>
      <c r="BV199" s="24"/>
      <c r="BW199" s="25"/>
      <c r="BX199" s="25"/>
      <c r="BY199" s="25"/>
      <c r="BZ199" s="23"/>
      <c r="CA199" s="23"/>
      <c r="CB199" s="25"/>
      <c r="CC199" s="23"/>
      <c r="CD199" s="23"/>
      <c r="CI199" s="15"/>
      <c r="CJ199" s="16"/>
      <c r="CL199" s="15"/>
      <c r="CM199" s="15"/>
      <c r="CN199" s="15"/>
      <c r="CO199" s="15"/>
      <c r="CP199" s="15"/>
      <c r="CQ199" s="15"/>
      <c r="CR199" s="15"/>
      <c r="CS199" s="20"/>
      <c r="CT199" s="20"/>
      <c r="CU199" s="20"/>
      <c r="CV199" s="20"/>
      <c r="CW199" s="20"/>
    </row>
    <row r="200" spans="2:101" s="14" customFormat="1" ht="16.5" customHeight="1" x14ac:dyDescent="0.15">
      <c r="R200" s="18"/>
      <c r="S200" s="22"/>
      <c r="T200" s="20"/>
      <c r="U200" s="20"/>
      <c r="V200" s="20"/>
      <c r="W200" s="22"/>
      <c r="X200" s="22"/>
      <c r="Y200" s="20"/>
      <c r="Z200" s="20"/>
      <c r="AA200" s="20"/>
      <c r="AB200" s="22"/>
      <c r="AC200" s="20"/>
      <c r="AD200" s="20"/>
      <c r="AE200" s="20"/>
      <c r="AF200" s="22"/>
      <c r="AG200" s="20"/>
      <c r="AH200" s="20"/>
      <c r="AI200" s="20"/>
      <c r="AJ200" s="22"/>
      <c r="AK200" s="20"/>
      <c r="AL200" s="20"/>
      <c r="AM200" s="20"/>
      <c r="AN200" s="22"/>
      <c r="AO200" s="20"/>
      <c r="AP200" s="20"/>
      <c r="AQ200" s="20"/>
      <c r="AR200" s="20"/>
      <c r="AS200" s="20"/>
      <c r="AT200" s="20"/>
      <c r="AU200" s="20"/>
      <c r="AV200" s="20"/>
      <c r="AW200" s="20"/>
      <c r="AX200" s="20"/>
      <c r="AY200" s="20"/>
      <c r="AZ200" s="20"/>
      <c r="BD200" s="29"/>
      <c r="BE200" s="29"/>
      <c r="BF200" s="29"/>
      <c r="BG200" s="23"/>
      <c r="BH200" s="23"/>
      <c r="BI200" s="23"/>
      <c r="BJ200" s="23"/>
      <c r="BK200" s="23"/>
      <c r="BL200" s="23"/>
      <c r="BM200" s="23"/>
      <c r="BN200" s="23"/>
      <c r="BO200" s="23"/>
      <c r="BP200" s="23"/>
      <c r="BQ200" s="23"/>
      <c r="BR200" s="23"/>
      <c r="BS200" s="24"/>
      <c r="BT200" s="24"/>
      <c r="BU200" s="24"/>
      <c r="BV200" s="24"/>
      <c r="BW200" s="25"/>
      <c r="BX200" s="25"/>
      <c r="BY200" s="25"/>
      <c r="BZ200" s="23"/>
      <c r="CA200" s="23"/>
      <c r="CB200" s="25"/>
      <c r="CC200" s="23"/>
      <c r="CD200" s="23"/>
      <c r="CI200" s="15"/>
      <c r="CJ200" s="16"/>
      <c r="CL200" s="15"/>
      <c r="CM200" s="15"/>
      <c r="CN200" s="15"/>
      <c r="CO200" s="15"/>
      <c r="CP200" s="15"/>
      <c r="CQ200" s="15"/>
      <c r="CR200" s="15"/>
      <c r="CS200" s="20"/>
      <c r="CT200" s="20"/>
      <c r="CU200" s="20"/>
      <c r="CV200" s="20"/>
      <c r="CW200" s="20"/>
    </row>
    <row r="201" spans="2:101" s="14" customFormat="1" ht="16.5" customHeight="1" x14ac:dyDescent="0.15">
      <c r="R201" s="18"/>
      <c r="S201" s="22"/>
      <c r="T201" s="20"/>
      <c r="U201" s="20"/>
      <c r="V201" s="20"/>
      <c r="W201" s="22"/>
      <c r="X201" s="22"/>
      <c r="Y201" s="20"/>
      <c r="Z201" s="20"/>
      <c r="AA201" s="20"/>
      <c r="AB201" s="22"/>
      <c r="AC201" s="20"/>
      <c r="AD201" s="20"/>
      <c r="AE201" s="20"/>
      <c r="AF201" s="22"/>
      <c r="AG201" s="20"/>
      <c r="AH201" s="20"/>
      <c r="AI201" s="20"/>
      <c r="AJ201" s="22"/>
      <c r="AK201" s="20"/>
      <c r="AL201" s="20"/>
      <c r="AM201" s="20"/>
      <c r="AN201" s="22"/>
      <c r="AO201" s="20"/>
      <c r="AP201" s="20"/>
      <c r="AQ201" s="20"/>
      <c r="AR201" s="20"/>
      <c r="AS201" s="20"/>
      <c r="AT201" s="20"/>
      <c r="AU201" s="20"/>
      <c r="AV201" s="20"/>
      <c r="AW201" s="20"/>
      <c r="AX201" s="20"/>
      <c r="AY201" s="20"/>
      <c r="AZ201" s="20"/>
      <c r="BD201" s="29"/>
      <c r="BE201" s="29"/>
      <c r="BF201" s="29"/>
      <c r="BG201" s="23"/>
      <c r="BH201" s="23"/>
      <c r="BI201" s="23"/>
      <c r="BJ201" s="23"/>
      <c r="BK201" s="23"/>
      <c r="BL201" s="23"/>
      <c r="BM201" s="23"/>
      <c r="BN201" s="23"/>
      <c r="BO201" s="23"/>
      <c r="BP201" s="23"/>
      <c r="BQ201" s="23"/>
      <c r="BR201" s="23"/>
      <c r="BS201" s="24"/>
      <c r="BT201" s="24"/>
      <c r="BU201" s="24"/>
      <c r="BV201" s="24"/>
      <c r="BW201" s="25"/>
      <c r="BX201" s="25"/>
      <c r="BY201" s="25"/>
      <c r="BZ201" s="23"/>
      <c r="CA201" s="23"/>
      <c r="CB201" s="25"/>
      <c r="CC201" s="23"/>
      <c r="CD201" s="23"/>
      <c r="CI201" s="15"/>
      <c r="CJ201" s="16"/>
      <c r="CL201" s="15"/>
      <c r="CM201" s="15"/>
      <c r="CN201" s="15"/>
      <c r="CO201" s="15"/>
      <c r="CP201" s="15"/>
      <c r="CQ201" s="15"/>
      <c r="CR201" s="15"/>
      <c r="CS201" s="20"/>
      <c r="CT201" s="20"/>
      <c r="CU201" s="20"/>
      <c r="CV201" s="20"/>
      <c r="CW201" s="20"/>
    </row>
    <row r="202" spans="2:101" s="14" customFormat="1" ht="16.5" customHeight="1" x14ac:dyDescent="0.15">
      <c r="E202" s="20"/>
      <c r="F202" s="20"/>
      <c r="G202" s="20"/>
      <c r="H202" s="20"/>
      <c r="I202" s="20"/>
      <c r="J202" s="20"/>
      <c r="K202" s="20"/>
      <c r="L202" s="20"/>
      <c r="M202" s="20"/>
      <c r="N202" s="20"/>
      <c r="O202" s="20"/>
      <c r="P202" s="20"/>
      <c r="Q202" s="20"/>
      <c r="R202" s="18"/>
      <c r="S202" s="22"/>
      <c r="T202" s="20"/>
      <c r="U202" s="20"/>
      <c r="V202" s="20"/>
      <c r="W202" s="22"/>
      <c r="X202" s="22"/>
      <c r="Y202" s="20"/>
      <c r="Z202" s="20"/>
      <c r="AA202" s="20"/>
      <c r="AB202" s="22"/>
      <c r="AC202" s="20"/>
      <c r="AD202" s="20"/>
      <c r="AE202" s="20"/>
      <c r="AF202" s="22"/>
      <c r="AG202" s="20"/>
      <c r="AH202" s="20"/>
      <c r="AI202" s="20"/>
      <c r="AJ202" s="22"/>
      <c r="AK202" s="20"/>
      <c r="AL202" s="20"/>
      <c r="AM202" s="20"/>
      <c r="AN202" s="22"/>
      <c r="AO202" s="20"/>
      <c r="AP202" s="20"/>
      <c r="AQ202" s="20"/>
      <c r="AR202" s="20"/>
      <c r="AS202" s="20"/>
      <c r="AT202" s="20"/>
      <c r="AU202" s="20"/>
      <c r="AV202" s="20"/>
      <c r="AW202" s="20"/>
      <c r="AX202" s="20"/>
      <c r="AY202" s="20"/>
      <c r="AZ202" s="20"/>
      <c r="BD202" s="29"/>
      <c r="BE202" s="29"/>
      <c r="BF202" s="29"/>
      <c r="BG202" s="23"/>
      <c r="BH202" s="23"/>
      <c r="BI202" s="23"/>
      <c r="BJ202" s="23"/>
      <c r="BK202" s="23"/>
      <c r="BL202" s="23"/>
      <c r="BM202" s="23"/>
      <c r="BN202" s="23"/>
      <c r="BO202" s="23"/>
      <c r="BP202" s="23"/>
      <c r="BQ202" s="23"/>
      <c r="BR202" s="23"/>
      <c r="BS202" s="24"/>
      <c r="BT202" s="24"/>
      <c r="BU202" s="24"/>
      <c r="BV202" s="24"/>
      <c r="BW202" s="25"/>
      <c r="BX202" s="25"/>
      <c r="BY202" s="25"/>
      <c r="BZ202" s="23"/>
      <c r="CA202" s="23"/>
      <c r="CB202" s="25"/>
      <c r="CC202" s="23"/>
      <c r="CD202" s="23"/>
      <c r="CI202" s="15"/>
      <c r="CJ202" s="16"/>
      <c r="CL202" s="15"/>
      <c r="CM202" s="15"/>
      <c r="CN202" s="15"/>
      <c r="CO202" s="15"/>
      <c r="CP202" s="15"/>
      <c r="CQ202" s="15"/>
      <c r="CR202" s="15"/>
      <c r="CS202" s="20"/>
      <c r="CT202" s="20"/>
      <c r="CU202" s="20"/>
      <c r="CV202" s="20"/>
      <c r="CW202" s="20"/>
    </row>
    <row r="203" spans="2:101" s="14" customFormat="1" ht="16.5" customHeight="1" x14ac:dyDescent="0.15">
      <c r="E203" s="20"/>
      <c r="F203" s="20"/>
      <c r="G203" s="20"/>
      <c r="H203" s="20"/>
      <c r="I203" s="20"/>
      <c r="J203" s="20"/>
      <c r="K203" s="20"/>
      <c r="L203" s="20"/>
      <c r="M203" s="20"/>
      <c r="N203" s="20"/>
      <c r="O203" s="20"/>
      <c r="P203" s="20"/>
      <c r="Q203" s="20"/>
      <c r="R203" s="18"/>
      <c r="S203" s="22"/>
      <c r="T203" s="20"/>
      <c r="U203" s="20"/>
      <c r="V203" s="20"/>
      <c r="W203" s="22"/>
      <c r="X203" s="22"/>
      <c r="Y203" s="20"/>
      <c r="Z203" s="20"/>
      <c r="AA203" s="20"/>
      <c r="AB203" s="22"/>
      <c r="AC203" s="20"/>
      <c r="AD203" s="20"/>
      <c r="AE203" s="20"/>
      <c r="AF203" s="22"/>
      <c r="AG203" s="20"/>
      <c r="AH203" s="20"/>
      <c r="AI203" s="20"/>
      <c r="AJ203" s="22"/>
      <c r="AK203" s="20"/>
      <c r="AL203" s="20"/>
      <c r="AM203" s="20"/>
      <c r="AN203" s="22"/>
      <c r="AO203" s="20"/>
      <c r="AP203" s="20"/>
      <c r="AQ203" s="20"/>
      <c r="AR203" s="20"/>
      <c r="AS203" s="20"/>
      <c r="AT203" s="20"/>
      <c r="AU203" s="20"/>
      <c r="AV203" s="20"/>
      <c r="AW203" s="20"/>
      <c r="AX203" s="20"/>
      <c r="AY203" s="20"/>
      <c r="AZ203" s="20"/>
      <c r="BD203" s="29"/>
      <c r="BE203" s="29"/>
      <c r="BF203" s="29"/>
      <c r="BG203" s="23"/>
      <c r="BH203" s="23"/>
      <c r="BI203" s="23"/>
      <c r="BJ203" s="23"/>
      <c r="BK203" s="23"/>
      <c r="BL203" s="23"/>
      <c r="BM203" s="23"/>
      <c r="BN203" s="23"/>
      <c r="BO203" s="23"/>
      <c r="BP203" s="23"/>
      <c r="BQ203" s="23"/>
      <c r="BR203" s="23"/>
      <c r="BS203" s="24"/>
      <c r="BT203" s="24"/>
      <c r="BU203" s="24"/>
      <c r="BV203" s="24"/>
      <c r="BW203" s="25"/>
      <c r="BX203" s="25"/>
      <c r="BY203" s="25"/>
      <c r="BZ203" s="23"/>
      <c r="CA203" s="23"/>
      <c r="CB203" s="25"/>
      <c r="CC203" s="23"/>
      <c r="CD203" s="23"/>
      <c r="CI203" s="15"/>
      <c r="CJ203" s="16"/>
      <c r="CL203" s="15"/>
      <c r="CM203" s="15"/>
      <c r="CN203" s="15"/>
      <c r="CO203" s="15"/>
      <c r="CP203" s="15"/>
      <c r="CQ203" s="15"/>
      <c r="CR203" s="15"/>
      <c r="CS203" s="20"/>
      <c r="CT203" s="20"/>
      <c r="CU203" s="20"/>
      <c r="CV203" s="20"/>
      <c r="CW203" s="20"/>
    </row>
    <row r="204" spans="2:101" ht="16.5" customHeight="1" x14ac:dyDescent="0.15">
      <c r="B204" s="14"/>
    </row>
    <row r="205" spans="2:101" ht="16.5" customHeight="1" x14ac:dyDescent="0.15">
      <c r="B205" s="14"/>
    </row>
    <row r="206" spans="2:101" ht="16.5" customHeight="1" x14ac:dyDescent="0.15">
      <c r="B206" s="14"/>
    </row>
  </sheetData>
  <sheetProtection algorithmName="SHA-512" hashValue="ygPwqjC6RF4GncZ2gXpxrjgxODsen/BSwu9LSAQ+M+CBW2orcc9hywJOy+aYA3JfMtS91h81oQi0dtlyxhN7Gg==" saltValue="UGhJREo3cYaQO1LJPv+6MQ==" spinCount="100000" sheet="1" formatCells="0" selectLockedCells="1"/>
  <mergeCells count="498">
    <mergeCell ref="P60:Z60"/>
    <mergeCell ref="P61:Z61"/>
    <mergeCell ref="P62:Z62"/>
    <mergeCell ref="P63:Z63"/>
    <mergeCell ref="P58:Z58"/>
    <mergeCell ref="AN58:AP58"/>
    <mergeCell ref="AQ58:AR58"/>
    <mergeCell ref="AS58:AT58"/>
    <mergeCell ref="AU58:AV58"/>
    <mergeCell ref="P59:Z59"/>
    <mergeCell ref="AQ56:AR56"/>
    <mergeCell ref="AS56:AT56"/>
    <mergeCell ref="AU56:AV56"/>
    <mergeCell ref="P57:Z57"/>
    <mergeCell ref="AN57:AP57"/>
    <mergeCell ref="AQ57:AR57"/>
    <mergeCell ref="AS57:AT57"/>
    <mergeCell ref="AU57:AV57"/>
    <mergeCell ref="P56:Z56"/>
    <mergeCell ref="AC56:AE56"/>
    <mergeCell ref="AF56:AG56"/>
    <mergeCell ref="AH56:AI56"/>
    <mergeCell ref="AJ56:AK56"/>
    <mergeCell ref="AN56:AP56"/>
    <mergeCell ref="P55:Z55"/>
    <mergeCell ref="AC55:AE55"/>
    <mergeCell ref="AF55:AG55"/>
    <mergeCell ref="AH55:AI55"/>
    <mergeCell ref="AJ55:AK55"/>
    <mergeCell ref="AN55:AP55"/>
    <mergeCell ref="AQ55:AR55"/>
    <mergeCell ref="AS55:AT55"/>
    <mergeCell ref="AU55:AV55"/>
    <mergeCell ref="AJ53:AK53"/>
    <mergeCell ref="AN53:AP53"/>
    <mergeCell ref="AQ53:AR53"/>
    <mergeCell ref="AS53:AT53"/>
    <mergeCell ref="AU53:AV53"/>
    <mergeCell ref="BS53:BS54"/>
    <mergeCell ref="AJ54:AK54"/>
    <mergeCell ref="AN54:AP54"/>
    <mergeCell ref="AQ54:AR54"/>
    <mergeCell ref="AS54:AT54"/>
    <mergeCell ref="AU54:AV54"/>
    <mergeCell ref="L53:L54"/>
    <mergeCell ref="P53:Z53"/>
    <mergeCell ref="AC53:AE53"/>
    <mergeCell ref="AF53:AG53"/>
    <mergeCell ref="AH53:AI53"/>
    <mergeCell ref="P54:Z54"/>
    <mergeCell ref="AC54:AE54"/>
    <mergeCell ref="AF54:AG54"/>
    <mergeCell ref="AH54:AI54"/>
    <mergeCell ref="C53:C54"/>
    <mergeCell ref="D53:D54"/>
    <mergeCell ref="E53:E54"/>
    <mergeCell ref="F53:F54"/>
    <mergeCell ref="G53:G54"/>
    <mergeCell ref="H53:H54"/>
    <mergeCell ref="I53:I54"/>
    <mergeCell ref="J53:J54"/>
    <mergeCell ref="K53:K54"/>
    <mergeCell ref="P52:Z52"/>
    <mergeCell ref="AC52:AE52"/>
    <mergeCell ref="AF52:AG52"/>
    <mergeCell ref="AH52:AI52"/>
    <mergeCell ref="AJ52:AK52"/>
    <mergeCell ref="AN52:AP52"/>
    <mergeCell ref="AQ52:AR52"/>
    <mergeCell ref="AS52:AT52"/>
    <mergeCell ref="AU52:AV52"/>
    <mergeCell ref="P51:Z51"/>
    <mergeCell ref="AC51:AE51"/>
    <mergeCell ref="AF51:AG51"/>
    <mergeCell ref="AH51:AI51"/>
    <mergeCell ref="AJ51:AK51"/>
    <mergeCell ref="AN51:AP51"/>
    <mergeCell ref="AQ51:AR51"/>
    <mergeCell ref="AS51:AT51"/>
    <mergeCell ref="AU51:AV51"/>
    <mergeCell ref="Q50:Z50"/>
    <mergeCell ref="AC50:AE50"/>
    <mergeCell ref="AF50:AG50"/>
    <mergeCell ref="AH50:AI50"/>
    <mergeCell ref="AJ50:AK50"/>
    <mergeCell ref="AN50:AP50"/>
    <mergeCell ref="AQ50:AR50"/>
    <mergeCell ref="AS50:AT50"/>
    <mergeCell ref="AU50:AV50"/>
    <mergeCell ref="C49:D49"/>
    <mergeCell ref="E49:G49"/>
    <mergeCell ref="H49:J49"/>
    <mergeCell ref="K49:M49"/>
    <mergeCell ref="AC49:AE49"/>
    <mergeCell ref="AO46:AQ47"/>
    <mergeCell ref="AR46:AS47"/>
    <mergeCell ref="AT46:AV47"/>
    <mergeCell ref="AW46:AX47"/>
    <mergeCell ref="C47:D47"/>
    <mergeCell ref="E47:G47"/>
    <mergeCell ref="H47:J47"/>
    <mergeCell ref="K47:M47"/>
    <mergeCell ref="AF49:AG49"/>
    <mergeCell ref="AJ49:AK49"/>
    <mergeCell ref="AN49:AP49"/>
    <mergeCell ref="AQ49:AR49"/>
    <mergeCell ref="AU49:AV49"/>
    <mergeCell ref="C46:D46"/>
    <mergeCell ref="E46:G46"/>
    <mergeCell ref="H46:J46"/>
    <mergeCell ref="K46:M46"/>
    <mergeCell ref="BS47:BS48"/>
    <mergeCell ref="C48:D48"/>
    <mergeCell ref="E48:G48"/>
    <mergeCell ref="H48:J48"/>
    <mergeCell ref="K48:M48"/>
    <mergeCell ref="AP44:AQ45"/>
    <mergeCell ref="C45:D45"/>
    <mergeCell ref="E45:G45"/>
    <mergeCell ref="H45:J45"/>
    <mergeCell ref="K45:M45"/>
    <mergeCell ref="P45:Q45"/>
    <mergeCell ref="U45:X45"/>
    <mergeCell ref="Y45:AB45"/>
    <mergeCell ref="AC45:AF45"/>
    <mergeCell ref="AG45:AJ45"/>
    <mergeCell ref="AK45:AN45"/>
    <mergeCell ref="AO42:AO43"/>
    <mergeCell ref="AP42:AQ43"/>
    <mergeCell ref="C43:D43"/>
    <mergeCell ref="E43:G43"/>
    <mergeCell ref="H43:J43"/>
    <mergeCell ref="K43:M43"/>
    <mergeCell ref="P43:Q43"/>
    <mergeCell ref="T43:T45"/>
    <mergeCell ref="V43:X43"/>
    <mergeCell ref="Z43:AB43"/>
    <mergeCell ref="AD43:AF43"/>
    <mergeCell ref="AH43:AJ43"/>
    <mergeCell ref="AL43:AN43"/>
    <mergeCell ref="C44:D44"/>
    <mergeCell ref="E44:G44"/>
    <mergeCell ref="H44:J44"/>
    <mergeCell ref="K44:M44"/>
    <mergeCell ref="P44:Q44"/>
    <mergeCell ref="U44:X44"/>
    <mergeCell ref="Y44:AB44"/>
    <mergeCell ref="AC44:AF44"/>
    <mergeCell ref="AG44:AJ44"/>
    <mergeCell ref="AK44:AN44"/>
    <mergeCell ref="AO44:AO45"/>
    <mergeCell ref="BS41:BS42"/>
    <mergeCell ref="C42:D42"/>
    <mergeCell ref="E42:G42"/>
    <mergeCell ref="H42:J42"/>
    <mergeCell ref="K42:M42"/>
    <mergeCell ref="P42:Q42"/>
    <mergeCell ref="U42:X42"/>
    <mergeCell ref="Y42:AB42"/>
    <mergeCell ref="AC42:AF42"/>
    <mergeCell ref="AG42:AJ42"/>
    <mergeCell ref="AO40:AO41"/>
    <mergeCell ref="AP40:AQ41"/>
    <mergeCell ref="AR40:AS45"/>
    <mergeCell ref="AT40:AV45"/>
    <mergeCell ref="AW40:AX45"/>
    <mergeCell ref="P41:Q41"/>
    <mergeCell ref="U41:X41"/>
    <mergeCell ref="Y41:AB41"/>
    <mergeCell ref="AC41:AF41"/>
    <mergeCell ref="AG41:AJ41"/>
    <mergeCell ref="T40:T42"/>
    <mergeCell ref="V40:X40"/>
    <mergeCell ref="Z40:AB40"/>
    <mergeCell ref="AD40:AF40"/>
    <mergeCell ref="AH40:AJ40"/>
    <mergeCell ref="AL40:AN40"/>
    <mergeCell ref="AK41:AN41"/>
    <mergeCell ref="AK42:AN42"/>
    <mergeCell ref="C40:D40"/>
    <mergeCell ref="E40:G40"/>
    <mergeCell ref="H40:J40"/>
    <mergeCell ref="K40:M40"/>
    <mergeCell ref="O40:O45"/>
    <mergeCell ref="P40:Q40"/>
    <mergeCell ref="C39:D39"/>
    <mergeCell ref="E39:G39"/>
    <mergeCell ref="H39:J39"/>
    <mergeCell ref="K39:M39"/>
    <mergeCell ref="P39:Q39"/>
    <mergeCell ref="U39:X39"/>
    <mergeCell ref="Y38:AB38"/>
    <mergeCell ref="AC38:AF38"/>
    <mergeCell ref="AG38:AJ38"/>
    <mergeCell ref="C38:D38"/>
    <mergeCell ref="E38:G38"/>
    <mergeCell ref="H38:J38"/>
    <mergeCell ref="K38:M38"/>
    <mergeCell ref="P38:Q38"/>
    <mergeCell ref="U38:X38"/>
    <mergeCell ref="V37:X37"/>
    <mergeCell ref="AK38:AN38"/>
    <mergeCell ref="AO38:AO39"/>
    <mergeCell ref="AP38:AQ39"/>
    <mergeCell ref="Y39:AB39"/>
    <mergeCell ref="AC39:AF39"/>
    <mergeCell ref="AG39:AJ39"/>
    <mergeCell ref="AK39:AN39"/>
    <mergeCell ref="Z37:AB37"/>
    <mergeCell ref="AD37:AF37"/>
    <mergeCell ref="AH37:AJ37"/>
    <mergeCell ref="AL37:AN37"/>
    <mergeCell ref="BS35:BS36"/>
    <mergeCell ref="C36:D36"/>
    <mergeCell ref="E36:G36"/>
    <mergeCell ref="H36:J36"/>
    <mergeCell ref="K36:M36"/>
    <mergeCell ref="P36:Q36"/>
    <mergeCell ref="U36:X36"/>
    <mergeCell ref="Y36:AB36"/>
    <mergeCell ref="AC36:AF36"/>
    <mergeCell ref="AG36:AJ36"/>
    <mergeCell ref="AR34:AS39"/>
    <mergeCell ref="AT34:AV39"/>
    <mergeCell ref="AW34:AX39"/>
    <mergeCell ref="C35:D35"/>
    <mergeCell ref="E35:G35"/>
    <mergeCell ref="H35:J35"/>
    <mergeCell ref="K35:M35"/>
    <mergeCell ref="P35:Q35"/>
    <mergeCell ref="U35:X35"/>
    <mergeCell ref="Y35:AB35"/>
    <mergeCell ref="Z34:AB34"/>
    <mergeCell ref="AD34:AF34"/>
    <mergeCell ref="AH34:AJ34"/>
    <mergeCell ref="AL34:AN34"/>
    <mergeCell ref="AO34:AO35"/>
    <mergeCell ref="AP34:AQ35"/>
    <mergeCell ref="AC35:AF35"/>
    <mergeCell ref="AG35:AJ35"/>
    <mergeCell ref="AK35:AN35"/>
    <mergeCell ref="AG33:AJ33"/>
    <mergeCell ref="AK33:AN33"/>
    <mergeCell ref="C34:D34"/>
    <mergeCell ref="E34:G34"/>
    <mergeCell ref="H34:J34"/>
    <mergeCell ref="K34:M34"/>
    <mergeCell ref="O34:O39"/>
    <mergeCell ref="P34:Q34"/>
    <mergeCell ref="T34:T36"/>
    <mergeCell ref="V34:X34"/>
    <mergeCell ref="AK36:AN36"/>
    <mergeCell ref="AO36:AO37"/>
    <mergeCell ref="AP36:AQ37"/>
    <mergeCell ref="C37:D37"/>
    <mergeCell ref="E37:G37"/>
    <mergeCell ref="H37:J37"/>
    <mergeCell ref="K37:M37"/>
    <mergeCell ref="P37:Q37"/>
    <mergeCell ref="T37:T39"/>
    <mergeCell ref="AO32:AO33"/>
    <mergeCell ref="AP32:AQ33"/>
    <mergeCell ref="E33:G33"/>
    <mergeCell ref="H33:J33"/>
    <mergeCell ref="K33:M33"/>
    <mergeCell ref="P33:Q33"/>
    <mergeCell ref="U33:X33"/>
    <mergeCell ref="Y33:AB33"/>
    <mergeCell ref="AC33:AF33"/>
    <mergeCell ref="Z31:AB31"/>
    <mergeCell ref="AD31:AF31"/>
    <mergeCell ref="AH31:AJ31"/>
    <mergeCell ref="AL31:AN31"/>
    <mergeCell ref="P32:Q32"/>
    <mergeCell ref="U32:X32"/>
    <mergeCell ref="Y32:AB32"/>
    <mergeCell ref="AC32:AF32"/>
    <mergeCell ref="AG32:AJ32"/>
    <mergeCell ref="AK32:AN32"/>
    <mergeCell ref="BS29:BS30"/>
    <mergeCell ref="P30:Q30"/>
    <mergeCell ref="U30:X30"/>
    <mergeCell ref="Y30:AB30"/>
    <mergeCell ref="AC30:AF30"/>
    <mergeCell ref="AG30:AJ30"/>
    <mergeCell ref="AK30:AN30"/>
    <mergeCell ref="AO30:AO31"/>
    <mergeCell ref="AP30:AQ31"/>
    <mergeCell ref="P31:Q31"/>
    <mergeCell ref="AR28:AS33"/>
    <mergeCell ref="AT28:AV33"/>
    <mergeCell ref="AW28:AX33"/>
    <mergeCell ref="P29:Q29"/>
    <mergeCell ref="U29:X29"/>
    <mergeCell ref="Y29:AB29"/>
    <mergeCell ref="AC29:AF29"/>
    <mergeCell ref="AG29:AJ29"/>
    <mergeCell ref="AK29:AN29"/>
    <mergeCell ref="T31:T33"/>
    <mergeCell ref="Z28:AB28"/>
    <mergeCell ref="AD28:AF28"/>
    <mergeCell ref="AH28:AJ28"/>
    <mergeCell ref="AL28:AN28"/>
    <mergeCell ref="B28:C29"/>
    <mergeCell ref="D28:M29"/>
    <mergeCell ref="O28:O33"/>
    <mergeCell ref="P28:Q28"/>
    <mergeCell ref="T28:T30"/>
    <mergeCell ref="V28:X28"/>
    <mergeCell ref="E31:F32"/>
    <mergeCell ref="G31:H32"/>
    <mergeCell ref="J31:K32"/>
    <mergeCell ref="L31:M32"/>
    <mergeCell ref="V31:X31"/>
    <mergeCell ref="AP26:AQ27"/>
    <mergeCell ref="P27:Q27"/>
    <mergeCell ref="U27:X27"/>
    <mergeCell ref="Y27:AB27"/>
    <mergeCell ref="AC27:AF27"/>
    <mergeCell ref="AG27:AJ27"/>
    <mergeCell ref="AK27:AN27"/>
    <mergeCell ref="AO28:AO29"/>
    <mergeCell ref="AP28:AQ29"/>
    <mergeCell ref="BS23:BS24"/>
    <mergeCell ref="B24:C25"/>
    <mergeCell ref="D24:M25"/>
    <mergeCell ref="P24:Q24"/>
    <mergeCell ref="U24:X24"/>
    <mergeCell ref="Y24:AB24"/>
    <mergeCell ref="AC24:AF24"/>
    <mergeCell ref="AG24:AJ24"/>
    <mergeCell ref="AK24:AN24"/>
    <mergeCell ref="AO24:AO25"/>
    <mergeCell ref="AR22:AS27"/>
    <mergeCell ref="AT22:AV27"/>
    <mergeCell ref="AW22:AX27"/>
    <mergeCell ref="P23:Q23"/>
    <mergeCell ref="U23:X23"/>
    <mergeCell ref="Y23:AB23"/>
    <mergeCell ref="AC23:AF23"/>
    <mergeCell ref="AG23:AJ23"/>
    <mergeCell ref="AK23:AN23"/>
    <mergeCell ref="AP24:AQ25"/>
    <mergeCell ref="Z22:AB22"/>
    <mergeCell ref="AD22:AF22"/>
    <mergeCell ref="AH22:AJ22"/>
    <mergeCell ref="AL22:AN22"/>
    <mergeCell ref="AO22:AO23"/>
    <mergeCell ref="AP22:AQ23"/>
    <mergeCell ref="B22:C23"/>
    <mergeCell ref="D22:M23"/>
    <mergeCell ref="O22:O27"/>
    <mergeCell ref="P22:Q22"/>
    <mergeCell ref="T22:T24"/>
    <mergeCell ref="V22:X22"/>
    <mergeCell ref="P25:Q25"/>
    <mergeCell ref="T25:T27"/>
    <mergeCell ref="V25:X25"/>
    <mergeCell ref="Z25:AB25"/>
    <mergeCell ref="AD25:AF25"/>
    <mergeCell ref="AH25:AJ25"/>
    <mergeCell ref="AL25:AN25"/>
    <mergeCell ref="B26:C27"/>
    <mergeCell ref="D26:M27"/>
    <mergeCell ref="P26:Q26"/>
    <mergeCell ref="U26:X26"/>
    <mergeCell ref="Y26:AB26"/>
    <mergeCell ref="AC26:AF26"/>
    <mergeCell ref="AG26:AJ26"/>
    <mergeCell ref="AK26:AN26"/>
    <mergeCell ref="AO26:AO27"/>
    <mergeCell ref="B20:C21"/>
    <mergeCell ref="D20:M21"/>
    <mergeCell ref="P20:Q20"/>
    <mergeCell ref="U20:X20"/>
    <mergeCell ref="Y20:AB20"/>
    <mergeCell ref="AC20:AF20"/>
    <mergeCell ref="AG20:AJ20"/>
    <mergeCell ref="AK20:AN20"/>
    <mergeCell ref="AO20:AO21"/>
    <mergeCell ref="P21:Q21"/>
    <mergeCell ref="U21:X21"/>
    <mergeCell ref="Y21:AB21"/>
    <mergeCell ref="AC21:AF21"/>
    <mergeCell ref="AG21:AJ21"/>
    <mergeCell ref="AK21:AN21"/>
    <mergeCell ref="BS17:BS18"/>
    <mergeCell ref="P18:Q18"/>
    <mergeCell ref="U18:X18"/>
    <mergeCell ref="Y18:AB18"/>
    <mergeCell ref="AC18:AF18"/>
    <mergeCell ref="AG18:AJ18"/>
    <mergeCell ref="AK18:AN18"/>
    <mergeCell ref="AO18:AO19"/>
    <mergeCell ref="AP18:AQ19"/>
    <mergeCell ref="P19:Q19"/>
    <mergeCell ref="AR16:AS21"/>
    <mergeCell ref="AT16:AV21"/>
    <mergeCell ref="AW16:AX21"/>
    <mergeCell ref="P17:Q17"/>
    <mergeCell ref="U17:X17"/>
    <mergeCell ref="Y17:AB17"/>
    <mergeCell ref="AC17:AF17"/>
    <mergeCell ref="AG17:AJ17"/>
    <mergeCell ref="AK17:AN17"/>
    <mergeCell ref="T19:T21"/>
    <mergeCell ref="Z16:AB16"/>
    <mergeCell ref="AD16:AF16"/>
    <mergeCell ref="AH16:AJ16"/>
    <mergeCell ref="AL16:AN16"/>
    <mergeCell ref="AO16:AO17"/>
    <mergeCell ref="AP16:AQ17"/>
    <mergeCell ref="H16:I17"/>
    <mergeCell ref="K16:L17"/>
    <mergeCell ref="O16:O21"/>
    <mergeCell ref="P16:Q16"/>
    <mergeCell ref="T16:T18"/>
    <mergeCell ref="V16:X16"/>
    <mergeCell ref="V19:X19"/>
    <mergeCell ref="Z19:AB19"/>
    <mergeCell ref="AD19:AF19"/>
    <mergeCell ref="AH19:AJ19"/>
    <mergeCell ref="AL19:AN19"/>
    <mergeCell ref="AP20:AQ21"/>
    <mergeCell ref="B14:B17"/>
    <mergeCell ref="C14:D15"/>
    <mergeCell ref="E14:E15"/>
    <mergeCell ref="F14:F15"/>
    <mergeCell ref="H14:I15"/>
    <mergeCell ref="K14:L15"/>
    <mergeCell ref="C16:D17"/>
    <mergeCell ref="E16:E17"/>
    <mergeCell ref="F16:F17"/>
    <mergeCell ref="AS8:AU10"/>
    <mergeCell ref="AV8:AX10"/>
    <mergeCell ref="AT14:AV15"/>
    <mergeCell ref="BO14:BO15"/>
    <mergeCell ref="BP14:BP15"/>
    <mergeCell ref="U15:AN15"/>
    <mergeCell ref="AT12:AV13"/>
    <mergeCell ref="AW12:AX15"/>
    <mergeCell ref="BM12:BN15"/>
    <mergeCell ref="BO12:BP13"/>
    <mergeCell ref="P13:Q15"/>
    <mergeCell ref="BQ12:BQ13"/>
    <mergeCell ref="CC12:CD13"/>
    <mergeCell ref="Y12:AB14"/>
    <mergeCell ref="AC12:AF14"/>
    <mergeCell ref="AG12:AJ14"/>
    <mergeCell ref="AK12:AN14"/>
    <mergeCell ref="AO12:AQ15"/>
    <mergeCell ref="AR12:AS15"/>
    <mergeCell ref="R8:T10"/>
    <mergeCell ref="U8:W10"/>
    <mergeCell ref="X8:Z10"/>
    <mergeCell ref="AA8:AC10"/>
    <mergeCell ref="AD8:AF10"/>
    <mergeCell ref="AG8:AI10"/>
    <mergeCell ref="AJ8:AL10"/>
    <mergeCell ref="AM8:AO10"/>
    <mergeCell ref="R14:R15"/>
    <mergeCell ref="S14:S15"/>
    <mergeCell ref="AS6:AX6"/>
    <mergeCell ref="R7:T7"/>
    <mergeCell ref="U7:W7"/>
    <mergeCell ref="X7:Z7"/>
    <mergeCell ref="AA7:AC7"/>
    <mergeCell ref="AD7:AF7"/>
    <mergeCell ref="AG7:AI7"/>
    <mergeCell ref="AJ7:AL7"/>
    <mergeCell ref="AM7:AO7"/>
    <mergeCell ref="AP7:AR7"/>
    <mergeCell ref="AS7:AU7"/>
    <mergeCell ref="AV7:AX7"/>
    <mergeCell ref="AN2:AO3"/>
    <mergeCell ref="B6:C8"/>
    <mergeCell ref="D6:M8"/>
    <mergeCell ref="P6:Q10"/>
    <mergeCell ref="R6:T6"/>
    <mergeCell ref="U6:Z6"/>
    <mergeCell ref="AA6:AF6"/>
    <mergeCell ref="AG6:AL6"/>
    <mergeCell ref="AM6:AR6"/>
    <mergeCell ref="AP8:AR10"/>
    <mergeCell ref="B1:T3"/>
    <mergeCell ref="U1:Z3"/>
    <mergeCell ref="AB2:AC3"/>
    <mergeCell ref="AD2:AF3"/>
    <mergeCell ref="AJ2:AK3"/>
    <mergeCell ref="AL2:AM3"/>
    <mergeCell ref="B10:C12"/>
    <mergeCell ref="D10:G12"/>
    <mergeCell ref="H10:I12"/>
    <mergeCell ref="J10:M12"/>
    <mergeCell ref="O12:O15"/>
    <mergeCell ref="P12:S12"/>
    <mergeCell ref="T12:T15"/>
    <mergeCell ref="U12:X14"/>
  </mergeCells>
  <phoneticPr fontId="3"/>
  <conditionalFormatting sqref="V16">
    <cfRule type="cellIs" priority="24" operator="notEqual">
      <formula>"0"</formula>
    </cfRule>
  </conditionalFormatting>
  <conditionalFormatting sqref="V19 U21:V21">
    <cfRule type="cellIs" priority="55" operator="notEqual">
      <formula>"0"</formula>
    </cfRule>
  </conditionalFormatting>
  <conditionalFormatting sqref="V22">
    <cfRule type="cellIs" priority="19" operator="notEqual">
      <formula>"0"</formula>
    </cfRule>
  </conditionalFormatting>
  <conditionalFormatting sqref="V25 U27:V27">
    <cfRule type="cellIs" priority="44" operator="notEqual">
      <formula>"0"</formula>
    </cfRule>
  </conditionalFormatting>
  <conditionalFormatting sqref="V28">
    <cfRule type="cellIs" priority="14" operator="notEqual">
      <formula>"0"</formula>
    </cfRule>
  </conditionalFormatting>
  <conditionalFormatting sqref="V31 U33:V33">
    <cfRule type="cellIs" priority="39" operator="notEqual">
      <formula>"0"</formula>
    </cfRule>
  </conditionalFormatting>
  <conditionalFormatting sqref="V34">
    <cfRule type="cellIs" priority="9" operator="notEqual">
      <formula>"0"</formula>
    </cfRule>
  </conditionalFormatting>
  <conditionalFormatting sqref="V37 U39:V39">
    <cfRule type="cellIs" priority="34" operator="notEqual">
      <formula>"0"</formula>
    </cfRule>
  </conditionalFormatting>
  <conditionalFormatting sqref="V40">
    <cfRule type="cellIs" priority="4" operator="notEqual">
      <formula>"0"</formula>
    </cfRule>
  </conditionalFormatting>
  <conditionalFormatting sqref="V43 U45:V45">
    <cfRule type="cellIs" priority="29" operator="notEqual">
      <formula>"0"</formula>
    </cfRule>
  </conditionalFormatting>
  <conditionalFormatting sqref="V46">
    <cfRule type="cellIs" priority="50" operator="notEqual">
      <formula>"0"</formula>
    </cfRule>
  </conditionalFormatting>
  <conditionalFormatting sqref="Z16">
    <cfRule type="cellIs" priority="45" operator="notEqual">
      <formula>"0"</formula>
    </cfRule>
  </conditionalFormatting>
  <conditionalFormatting sqref="Z19 Y21:Z21">
    <cfRule type="cellIs" priority="54" operator="notEqual">
      <formula>"0"</formula>
    </cfRule>
  </conditionalFormatting>
  <conditionalFormatting sqref="Z22">
    <cfRule type="cellIs" priority="20" operator="notEqual">
      <formula>"0"</formula>
    </cfRule>
  </conditionalFormatting>
  <conditionalFormatting sqref="Z25 Y27:Z27">
    <cfRule type="cellIs" priority="43" operator="notEqual">
      <formula>"0"</formula>
    </cfRule>
  </conditionalFormatting>
  <conditionalFormatting sqref="Z28">
    <cfRule type="cellIs" priority="15" operator="notEqual">
      <formula>"0"</formula>
    </cfRule>
  </conditionalFormatting>
  <conditionalFormatting sqref="Z31 Y33:Z33">
    <cfRule type="cellIs" priority="38" operator="notEqual">
      <formula>"0"</formula>
    </cfRule>
  </conditionalFormatting>
  <conditionalFormatting sqref="Z34">
    <cfRule type="cellIs" priority="10" operator="notEqual">
      <formula>"0"</formula>
    </cfRule>
  </conditionalFormatting>
  <conditionalFormatting sqref="Z37 Y39:Z39">
    <cfRule type="cellIs" priority="33" operator="notEqual">
      <formula>"0"</formula>
    </cfRule>
  </conditionalFormatting>
  <conditionalFormatting sqref="Z40">
    <cfRule type="cellIs" priority="5" operator="notEqual">
      <formula>"0"</formula>
    </cfRule>
  </conditionalFormatting>
  <conditionalFormatting sqref="Z43 Y45:Z45">
    <cfRule type="cellIs" priority="28" operator="notEqual">
      <formula>"0"</formula>
    </cfRule>
  </conditionalFormatting>
  <conditionalFormatting sqref="Z46">
    <cfRule type="cellIs" priority="49" operator="notEqual">
      <formula>"0"</formula>
    </cfRule>
  </conditionalFormatting>
  <conditionalFormatting sqref="AD16">
    <cfRule type="cellIs" priority="23" operator="notEqual">
      <formula>"0"</formula>
    </cfRule>
  </conditionalFormatting>
  <conditionalFormatting sqref="AD19 AC21:AD21">
    <cfRule type="cellIs" priority="53" operator="notEqual">
      <formula>"0"</formula>
    </cfRule>
  </conditionalFormatting>
  <conditionalFormatting sqref="AD22">
    <cfRule type="cellIs" priority="18" operator="notEqual">
      <formula>"0"</formula>
    </cfRule>
  </conditionalFormatting>
  <conditionalFormatting sqref="AD25 AC27:AD27">
    <cfRule type="cellIs" priority="42" operator="notEqual">
      <formula>"0"</formula>
    </cfRule>
  </conditionalFormatting>
  <conditionalFormatting sqref="AD28">
    <cfRule type="cellIs" priority="13" operator="notEqual">
      <formula>"0"</formula>
    </cfRule>
  </conditionalFormatting>
  <conditionalFormatting sqref="AD31 AC33:AD33">
    <cfRule type="cellIs" priority="37" operator="notEqual">
      <formula>"0"</formula>
    </cfRule>
  </conditionalFormatting>
  <conditionalFormatting sqref="AD34">
    <cfRule type="cellIs" priority="8" operator="notEqual">
      <formula>"0"</formula>
    </cfRule>
  </conditionalFormatting>
  <conditionalFormatting sqref="AD37 AC39:AD39">
    <cfRule type="cellIs" priority="32" operator="notEqual">
      <formula>"0"</formula>
    </cfRule>
  </conditionalFormatting>
  <conditionalFormatting sqref="AD40">
    <cfRule type="cellIs" priority="3" operator="notEqual">
      <formula>"0"</formula>
    </cfRule>
  </conditionalFormatting>
  <conditionalFormatting sqref="AD43 AC45:AD45">
    <cfRule type="cellIs" priority="27" operator="notEqual">
      <formula>"0"</formula>
    </cfRule>
  </conditionalFormatting>
  <conditionalFormatting sqref="AD46">
    <cfRule type="cellIs" priority="48" operator="notEqual">
      <formula>"0"</formula>
    </cfRule>
  </conditionalFormatting>
  <conditionalFormatting sqref="AH16">
    <cfRule type="cellIs" priority="22" operator="notEqual">
      <formula>"0"</formula>
    </cfRule>
  </conditionalFormatting>
  <conditionalFormatting sqref="AH19 AG21:AH21">
    <cfRule type="cellIs" priority="52" operator="notEqual">
      <formula>"0"</formula>
    </cfRule>
  </conditionalFormatting>
  <conditionalFormatting sqref="AH22">
    <cfRule type="cellIs" priority="17" operator="notEqual">
      <formula>"0"</formula>
    </cfRule>
  </conditionalFormatting>
  <conditionalFormatting sqref="AH25 AG27:AH27">
    <cfRule type="cellIs" priority="41" operator="notEqual">
      <formula>"0"</formula>
    </cfRule>
  </conditionalFormatting>
  <conditionalFormatting sqref="AH28">
    <cfRule type="cellIs" priority="12" operator="notEqual">
      <formula>"0"</formula>
    </cfRule>
  </conditionalFormatting>
  <conditionalFormatting sqref="AH31 AG33:AH33">
    <cfRule type="cellIs" priority="36" operator="notEqual">
      <formula>"0"</formula>
    </cfRule>
  </conditionalFormatting>
  <conditionalFormatting sqref="AH34">
    <cfRule type="cellIs" priority="7" operator="notEqual">
      <formula>"0"</formula>
    </cfRule>
  </conditionalFormatting>
  <conditionalFormatting sqref="AH37 AG39:AH39">
    <cfRule type="cellIs" priority="31" operator="notEqual">
      <formula>"0"</formula>
    </cfRule>
  </conditionalFormatting>
  <conditionalFormatting sqref="AH40">
    <cfRule type="cellIs" priority="2" operator="notEqual">
      <formula>"0"</formula>
    </cfRule>
  </conditionalFormatting>
  <conditionalFormatting sqref="AH43 AG45:AH45">
    <cfRule type="cellIs" priority="26" operator="notEqual">
      <formula>"0"</formula>
    </cfRule>
  </conditionalFormatting>
  <conditionalFormatting sqref="AH46">
    <cfRule type="cellIs" priority="47" operator="notEqual">
      <formula>"0"</formula>
    </cfRule>
  </conditionalFormatting>
  <conditionalFormatting sqref="AL16">
    <cfRule type="cellIs" priority="21" operator="notEqual">
      <formula>"0"</formula>
    </cfRule>
  </conditionalFormatting>
  <conditionalFormatting sqref="AL19 AK21:AL21">
    <cfRule type="cellIs" priority="51" operator="notEqual">
      <formula>"0"</formula>
    </cfRule>
  </conditionalFormatting>
  <conditionalFormatting sqref="AL22">
    <cfRule type="cellIs" priority="16" operator="notEqual">
      <formula>"0"</formula>
    </cfRule>
  </conditionalFormatting>
  <conditionalFormatting sqref="AL25 AK27:AL27">
    <cfRule type="cellIs" priority="40" operator="notEqual">
      <formula>"0"</formula>
    </cfRule>
  </conditionalFormatting>
  <conditionalFormatting sqref="AL28">
    <cfRule type="cellIs" priority="11" operator="notEqual">
      <formula>"0"</formula>
    </cfRule>
  </conditionalFormatting>
  <conditionalFormatting sqref="AL31 AK33:AL33">
    <cfRule type="cellIs" priority="35" operator="notEqual">
      <formula>"0"</formula>
    </cfRule>
  </conditionalFormatting>
  <conditionalFormatting sqref="AL34">
    <cfRule type="cellIs" priority="6" operator="notEqual">
      <formula>"0"</formula>
    </cfRule>
  </conditionalFormatting>
  <conditionalFormatting sqref="AL37 AK39:AL39">
    <cfRule type="cellIs" priority="30" operator="notEqual">
      <formula>"0"</formula>
    </cfRule>
  </conditionalFormatting>
  <conditionalFormatting sqref="AL40">
    <cfRule type="cellIs" priority="1" operator="notEqual">
      <formula>"0"</formula>
    </cfRule>
  </conditionalFormatting>
  <conditionalFormatting sqref="AL43 AK45:AL45">
    <cfRule type="cellIs" priority="25" operator="notEqual">
      <formula>"0"</formula>
    </cfRule>
  </conditionalFormatting>
  <conditionalFormatting sqref="AL46">
    <cfRule type="cellIs" priority="46" operator="notEqual">
      <formula>"0"</formula>
    </cfRule>
  </conditionalFormatting>
  <dataValidations count="7">
    <dataValidation type="list" allowBlank="1" showInputMessage="1" showErrorMessage="1" sqref="U16 AK40 AG40 AC40 Y40 U40 AK34 AG34 AC34 Y34 U34 AK28 AG28 AC28 Y28 U28 AK22 AG22 AC22 Y22 U22 AK16 AG16 AC16 Y16" xr:uid="{F1E28C17-2D1A-4317-8669-7C2DB15687D4}">
      <formula1>$CK$16:$CK$116</formula1>
    </dataValidation>
    <dataValidation type="list" allowBlank="1" showInputMessage="1" showErrorMessage="1" sqref="AD2:AF3" xr:uid="{F15EEAFF-7088-4C77-A47C-EB375AD2276E}">
      <formula1>$CG$16:$CG$18</formula1>
    </dataValidation>
    <dataValidation type="list" allowBlank="1" showInputMessage="1" showErrorMessage="1" sqref="AL2" xr:uid="{B10DFCA8-1183-478D-8EFE-C590175E980C}">
      <formula1>"申請,実績"</formula1>
    </dataValidation>
    <dataValidation type="list" allowBlank="1" showInputMessage="1" showErrorMessage="1" sqref="U25:U26 AK43:AK44 AL44 AH44 Z44 U37:U38 AG37:AG38 AC37:AC38 Y37:Y38 V38 U31:U32 AG31:AG32 AC31:AC32 Y31:Y32 V32 AG25:AG26 AC25:AC26 Y25:Y26 V26 AK25:AK26 AK37:AK38 AL38 AH38 AK31:AK32 AL32 U19:U20 AG19:AG20 AC19:AC20 Y19:Y20 V20 AK19:AK20 AH32 Z32 AD32 AL26 AH26 Z38 Z26 AD26 AL20 AH20 Z20 AD44 AD20 AD38 U43:U44 AG43:AG44 AC43:AC44 Y43:Y44 V44" xr:uid="{22537860-2EF2-4EC5-85C6-15793A8219B6}">
      <formula1>$CP$16:$CP$24</formula1>
    </dataValidation>
    <dataValidation type="list" allowBlank="1" showInputMessage="1" showErrorMessage="1" sqref="AK46 AG46 Y46 U46 AC46" xr:uid="{890B5792-34AA-4AC9-AB16-2AC2C810D3C7}">
      <formula1>$CK$16:$CK$67</formula1>
    </dataValidation>
    <dataValidation type="list" allowBlank="1" showInputMessage="1" showErrorMessage="1" sqref="P7:AX7" xr:uid="{3E9728E8-CC0A-47D0-BA70-CD0FD8BCCC7A}">
      <formula1>$CJ$16:$CJ$22</formula1>
    </dataValidation>
    <dataValidation type="list" allowBlank="1" showInputMessage="1" showErrorMessage="1" sqref="J33 R16:R47" xr:uid="{25B1D46F-8DC9-433B-B704-D02CCBDF1353}">
      <formula1>$CH$17:$CH$18</formula1>
    </dataValidation>
  </dataValidations>
  <pageMargins left="0.28999999999999998" right="0.11811023622047245" top="0.31" bottom="0.15748031496062992" header="0.23622047244094491" footer="0.19685039370078741"/>
  <pageSetup paperSize="9" scale="60" fitToHeight="0" orientation="landscape" cellComments="asDisplayed"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D5147-B4D9-4636-88F2-2FF6D20A96EA}">
  <sheetPr>
    <tabColor rgb="FFFF0000"/>
  </sheetPr>
  <dimension ref="A2:AA127"/>
  <sheetViews>
    <sheetView showZeros="0" topLeftCell="N1" zoomScale="90" zoomScaleNormal="90" zoomScaleSheetLayoutView="99" workbookViewId="0">
      <pane ySplit="8" topLeftCell="A9" activePane="bottomLeft" state="frozenSplit"/>
      <selection activeCell="G1" sqref="G1"/>
      <selection pane="bottomLeft" activeCell="AC35" sqref="AC35"/>
    </sheetView>
  </sheetViews>
  <sheetFormatPr defaultColWidth="8.75" defaultRowHeight="18.75" customHeight="1" x14ac:dyDescent="0.15"/>
  <cols>
    <col min="1" max="7" width="4" style="345" hidden="1" customWidth="1"/>
    <col min="8" max="8" width="4.625" style="345" hidden="1" customWidth="1"/>
    <col min="9" max="9" width="4" style="345" hidden="1" customWidth="1"/>
    <col min="10" max="10" width="5.875" style="345" hidden="1" customWidth="1"/>
    <col min="11" max="13" width="3.625" style="345" hidden="1" customWidth="1"/>
    <col min="14" max="14" width="5.875" style="345" bestFit="1" customWidth="1"/>
    <col min="15" max="15" width="9.375" style="345" customWidth="1"/>
    <col min="16" max="16" width="21.625" style="345" bestFit="1" customWidth="1"/>
    <col min="17" max="17" width="17.5" style="345" bestFit="1" customWidth="1"/>
    <col min="18" max="18" width="15.375" style="345" bestFit="1" customWidth="1"/>
    <col min="19" max="19" width="17.25" style="347" customWidth="1"/>
    <col min="20" max="20" width="0.125" style="345" hidden="1" customWidth="1"/>
    <col min="21" max="22" width="8.25" style="345" hidden="1" customWidth="1"/>
    <col min="23" max="23" width="9.625" style="345" hidden="1" customWidth="1"/>
    <col min="24" max="25" width="8.25" style="345" hidden="1" customWidth="1"/>
    <col min="26" max="27" width="12.125" style="345" customWidth="1"/>
    <col min="28" max="16384" width="8.75" style="345"/>
  </cols>
  <sheetData>
    <row r="2" spans="1:27" ht="18.75" customHeight="1" x14ac:dyDescent="0.15">
      <c r="O2" s="346" t="s">
        <v>379</v>
      </c>
      <c r="Z2" s="821">
        <v>45383</v>
      </c>
      <c r="AA2" s="821"/>
    </row>
    <row r="3" spans="1:27" ht="28.5" customHeight="1" x14ac:dyDescent="0.15">
      <c r="O3" s="348" t="s">
        <v>401</v>
      </c>
      <c r="R3" s="349"/>
      <c r="S3" s="349"/>
      <c r="T3" s="349"/>
      <c r="U3" s="349"/>
      <c r="V3" s="349"/>
      <c r="W3" s="349"/>
      <c r="X3" s="349"/>
      <c r="Y3" s="349"/>
      <c r="Z3" s="822" t="s">
        <v>380</v>
      </c>
      <c r="AA3" s="822"/>
    </row>
    <row r="4" spans="1:27" ht="18.75" customHeight="1" x14ac:dyDescent="0.15">
      <c r="H4" s="350"/>
      <c r="I4" s="350"/>
      <c r="J4" s="350"/>
      <c r="K4" s="350"/>
      <c r="L4" s="350"/>
      <c r="M4" s="350"/>
      <c r="R4" s="351"/>
      <c r="U4" s="351"/>
      <c r="Y4" s="352" t="s">
        <v>381</v>
      </c>
    </row>
    <row r="5" spans="1:27" ht="18.75" customHeight="1" x14ac:dyDescent="0.15">
      <c r="H5" s="350"/>
      <c r="I5" s="350"/>
      <c r="J5" s="350"/>
      <c r="K5" s="350"/>
      <c r="L5" s="350"/>
      <c r="M5" s="350"/>
      <c r="O5" s="353" t="s">
        <v>382</v>
      </c>
      <c r="R5" s="351"/>
      <c r="U5" s="351"/>
      <c r="Y5" s="352"/>
    </row>
    <row r="6" spans="1:27" ht="18.75" customHeight="1" x14ac:dyDescent="0.15">
      <c r="A6" s="823" t="s">
        <v>402</v>
      </c>
      <c r="B6" s="823" t="s">
        <v>11</v>
      </c>
      <c r="C6" s="823" t="s">
        <v>32</v>
      </c>
      <c r="D6" s="823" t="s">
        <v>403</v>
      </c>
      <c r="E6" s="823" t="s">
        <v>404</v>
      </c>
      <c r="F6" s="823" t="s">
        <v>405</v>
      </c>
      <c r="G6" s="823" t="s">
        <v>406</v>
      </c>
      <c r="H6" s="824" t="s">
        <v>407</v>
      </c>
      <c r="I6" s="824" t="s">
        <v>408</v>
      </c>
      <c r="J6" s="824" t="s">
        <v>409</v>
      </c>
      <c r="K6" s="354"/>
      <c r="L6" s="354"/>
      <c r="M6" s="354"/>
      <c r="O6" s="355"/>
      <c r="P6" s="355"/>
      <c r="Q6" s="355"/>
      <c r="R6" s="355"/>
      <c r="S6" s="356"/>
      <c r="T6" s="825" t="s">
        <v>410</v>
      </c>
      <c r="U6" s="825"/>
      <c r="V6" s="819" t="s">
        <v>411</v>
      </c>
      <c r="W6" s="820"/>
      <c r="X6" s="826" t="s">
        <v>412</v>
      </c>
      <c r="Y6" s="827"/>
      <c r="Z6" s="840" t="s">
        <v>565</v>
      </c>
      <c r="AA6" s="841"/>
    </row>
    <row r="7" spans="1:27" ht="18.75" customHeight="1" x14ac:dyDescent="0.15">
      <c r="A7" s="823"/>
      <c r="B7" s="823"/>
      <c r="C7" s="823"/>
      <c r="D7" s="823"/>
      <c r="E7" s="823"/>
      <c r="F7" s="823"/>
      <c r="G7" s="823"/>
      <c r="H7" s="824"/>
      <c r="I7" s="824"/>
      <c r="J7" s="824"/>
      <c r="K7" s="354"/>
      <c r="L7" s="354"/>
      <c r="M7" s="354"/>
      <c r="O7" s="359" t="s">
        <v>408</v>
      </c>
      <c r="P7" s="359" t="s">
        <v>413</v>
      </c>
      <c r="Q7" s="359" t="s">
        <v>21</v>
      </c>
      <c r="R7" s="359" t="s">
        <v>22</v>
      </c>
      <c r="S7" s="360" t="s">
        <v>414</v>
      </c>
      <c r="T7" s="361" t="s">
        <v>415</v>
      </c>
      <c r="U7" s="362" t="s">
        <v>416</v>
      </c>
      <c r="V7" s="361" t="s">
        <v>415</v>
      </c>
      <c r="W7" s="362" t="s">
        <v>416</v>
      </c>
      <c r="X7" s="363" t="s">
        <v>415</v>
      </c>
      <c r="Y7" s="364" t="s">
        <v>416</v>
      </c>
      <c r="Z7" s="365" t="s">
        <v>415</v>
      </c>
      <c r="AA7" s="366" t="s">
        <v>415</v>
      </c>
    </row>
    <row r="8" spans="1:27" ht="17.25" customHeight="1" x14ac:dyDescent="0.15">
      <c r="O8" s="367"/>
      <c r="P8" s="367"/>
      <c r="Q8" s="367"/>
      <c r="R8" s="367"/>
      <c r="S8" s="368"/>
      <c r="T8" s="369" t="s">
        <v>417</v>
      </c>
      <c r="U8" s="370" t="s">
        <v>417</v>
      </c>
      <c r="V8" s="369" t="s">
        <v>417</v>
      </c>
      <c r="W8" s="370" t="s">
        <v>417</v>
      </c>
      <c r="X8" s="371" t="s">
        <v>417</v>
      </c>
      <c r="Y8" s="372" t="s">
        <v>417</v>
      </c>
      <c r="Z8" s="373" t="s">
        <v>418</v>
      </c>
      <c r="AA8" s="374" t="s">
        <v>419</v>
      </c>
    </row>
    <row r="9" spans="1:27" ht="18.75" hidden="1" customHeight="1" x14ac:dyDescent="0.15">
      <c r="O9" s="357"/>
      <c r="P9" s="357"/>
      <c r="Q9" s="357"/>
      <c r="R9" s="357"/>
      <c r="S9" s="375"/>
      <c r="T9" s="376"/>
      <c r="U9" s="376"/>
      <c r="V9" s="377"/>
      <c r="W9" s="377"/>
      <c r="X9" s="378"/>
      <c r="Y9" s="379"/>
      <c r="Z9" s="358"/>
      <c r="AA9" s="358"/>
    </row>
    <row r="10" spans="1:27" ht="18.75" customHeight="1" x14ac:dyDescent="0.15">
      <c r="A10" s="345">
        <v>1</v>
      </c>
      <c r="H10" s="345">
        <v>1</v>
      </c>
      <c r="I10" s="345">
        <v>1</v>
      </c>
      <c r="J10" s="345">
        <v>1</v>
      </c>
      <c r="N10" s="345">
        <v>1</v>
      </c>
      <c r="O10" s="831" t="s">
        <v>420</v>
      </c>
      <c r="P10" s="831" t="s">
        <v>421</v>
      </c>
      <c r="Q10" s="831" t="s">
        <v>422</v>
      </c>
      <c r="R10" s="380" t="s">
        <v>423</v>
      </c>
      <c r="S10" s="380" t="s">
        <v>424</v>
      </c>
      <c r="T10" s="381">
        <v>1950</v>
      </c>
      <c r="U10" s="382">
        <v>3710</v>
      </c>
      <c r="V10" s="381">
        <v>2880</v>
      </c>
      <c r="W10" s="382">
        <v>5190</v>
      </c>
      <c r="X10" s="383">
        <f t="shared" ref="X10:Y41" si="0">IF(T10="-","-",+V10-T10)</f>
        <v>930</v>
      </c>
      <c r="Y10" s="384">
        <f t="shared" si="0"/>
        <v>1480</v>
      </c>
      <c r="Z10" s="385">
        <f>ROUNDDOWN(X10,-2)</f>
        <v>900</v>
      </c>
      <c r="AA10" s="386">
        <v>450</v>
      </c>
    </row>
    <row r="11" spans="1:27" ht="18.75" customHeight="1" x14ac:dyDescent="0.15">
      <c r="A11" s="345">
        <v>1</v>
      </c>
      <c r="D11" s="345">
        <v>1</v>
      </c>
      <c r="H11" s="345">
        <v>1</v>
      </c>
      <c r="I11" s="345">
        <v>1</v>
      </c>
      <c r="J11" s="345">
        <v>2</v>
      </c>
      <c r="N11" s="345">
        <v>2</v>
      </c>
      <c r="O11" s="829"/>
      <c r="P11" s="829"/>
      <c r="Q11" s="829"/>
      <c r="R11" s="387" t="s">
        <v>425</v>
      </c>
      <c r="S11" s="387" t="s">
        <v>30</v>
      </c>
      <c r="T11" s="388">
        <v>1580</v>
      </c>
      <c r="U11" s="389">
        <v>3010</v>
      </c>
      <c r="V11" s="388">
        <v>2880</v>
      </c>
      <c r="W11" s="389">
        <v>5190</v>
      </c>
      <c r="X11" s="390">
        <f t="shared" si="0"/>
        <v>1300</v>
      </c>
      <c r="Y11" s="391">
        <f t="shared" si="0"/>
        <v>2180</v>
      </c>
      <c r="Z11" s="392">
        <f t="shared" ref="Z11:Z74" si="1">ROUNDDOWN(X11,-2)</f>
        <v>1300</v>
      </c>
      <c r="AA11" s="393">
        <v>650</v>
      </c>
    </row>
    <row r="12" spans="1:27" ht="18.75" customHeight="1" x14ac:dyDescent="0.15">
      <c r="A12" s="345">
        <v>1</v>
      </c>
      <c r="H12" s="345">
        <v>1</v>
      </c>
      <c r="I12" s="345">
        <v>1</v>
      </c>
      <c r="J12" s="345">
        <v>3</v>
      </c>
      <c r="N12" s="345">
        <v>3</v>
      </c>
      <c r="O12" s="829"/>
      <c r="P12" s="829"/>
      <c r="Q12" s="829"/>
      <c r="R12" s="387" t="s">
        <v>426</v>
      </c>
      <c r="S12" s="387" t="s">
        <v>30</v>
      </c>
      <c r="T12" s="388">
        <v>1950</v>
      </c>
      <c r="U12" s="389">
        <v>3710</v>
      </c>
      <c r="V12" s="388">
        <v>2880</v>
      </c>
      <c r="W12" s="389">
        <v>5190</v>
      </c>
      <c r="X12" s="390">
        <f t="shared" si="0"/>
        <v>930</v>
      </c>
      <c r="Y12" s="391">
        <f t="shared" si="0"/>
        <v>1480</v>
      </c>
      <c r="Z12" s="392">
        <f t="shared" si="1"/>
        <v>900</v>
      </c>
      <c r="AA12" s="393">
        <v>450</v>
      </c>
    </row>
    <row r="13" spans="1:27" ht="18.75" customHeight="1" x14ac:dyDescent="0.15">
      <c r="A13" s="345">
        <v>1</v>
      </c>
      <c r="D13" s="345">
        <v>1</v>
      </c>
      <c r="H13" s="345">
        <v>1</v>
      </c>
      <c r="I13" s="345">
        <v>1</v>
      </c>
      <c r="J13" s="345">
        <v>4</v>
      </c>
      <c r="N13" s="345">
        <v>4</v>
      </c>
      <c r="O13" s="829"/>
      <c r="P13" s="829"/>
      <c r="Q13" s="829"/>
      <c r="R13" s="387" t="s">
        <v>427</v>
      </c>
      <c r="S13" s="387" t="s">
        <v>30</v>
      </c>
      <c r="T13" s="388">
        <v>660</v>
      </c>
      <c r="U13" s="389" t="s">
        <v>428</v>
      </c>
      <c r="V13" s="388">
        <v>920</v>
      </c>
      <c r="W13" s="389" t="s">
        <v>428</v>
      </c>
      <c r="X13" s="390">
        <f t="shared" si="0"/>
        <v>260</v>
      </c>
      <c r="Y13" s="391" t="str">
        <f t="shared" si="0"/>
        <v>-</v>
      </c>
      <c r="Z13" s="392">
        <f t="shared" si="1"/>
        <v>200</v>
      </c>
      <c r="AA13" s="393">
        <v>100</v>
      </c>
    </row>
    <row r="14" spans="1:27" ht="18.75" customHeight="1" x14ac:dyDescent="0.15">
      <c r="A14" s="345">
        <v>1</v>
      </c>
      <c r="H14" s="345">
        <v>1</v>
      </c>
      <c r="I14" s="345">
        <v>1</v>
      </c>
      <c r="J14" s="345">
        <v>5</v>
      </c>
      <c r="N14" s="345">
        <v>5</v>
      </c>
      <c r="O14" s="829"/>
      <c r="P14" s="829"/>
      <c r="Q14" s="829"/>
      <c r="R14" s="387" t="s">
        <v>429</v>
      </c>
      <c r="S14" s="387" t="s">
        <v>30</v>
      </c>
      <c r="T14" s="388">
        <v>380</v>
      </c>
      <c r="U14" s="389" t="s">
        <v>428</v>
      </c>
      <c r="V14" s="388">
        <v>580</v>
      </c>
      <c r="W14" s="389" t="s">
        <v>428</v>
      </c>
      <c r="X14" s="390">
        <f t="shared" si="0"/>
        <v>200</v>
      </c>
      <c r="Y14" s="391" t="str">
        <f t="shared" si="0"/>
        <v>-</v>
      </c>
      <c r="Z14" s="392">
        <f t="shared" si="1"/>
        <v>200</v>
      </c>
      <c r="AA14" s="393">
        <v>100</v>
      </c>
    </row>
    <row r="15" spans="1:27" ht="18.75" customHeight="1" x14ac:dyDescent="0.15">
      <c r="A15" s="345">
        <v>1</v>
      </c>
      <c r="D15" s="345">
        <v>1</v>
      </c>
      <c r="H15" s="345">
        <v>1</v>
      </c>
      <c r="I15" s="345">
        <v>1</v>
      </c>
      <c r="J15" s="345">
        <v>6</v>
      </c>
      <c r="N15" s="345">
        <v>6</v>
      </c>
      <c r="O15" s="829"/>
      <c r="P15" s="829"/>
      <c r="Q15" s="829"/>
      <c r="R15" s="387" t="s">
        <v>430</v>
      </c>
      <c r="S15" s="387" t="s">
        <v>30</v>
      </c>
      <c r="T15" s="388">
        <v>480</v>
      </c>
      <c r="U15" s="389" t="s">
        <v>428</v>
      </c>
      <c r="V15" s="388">
        <v>510</v>
      </c>
      <c r="W15" s="389" t="s">
        <v>428</v>
      </c>
      <c r="X15" s="390">
        <f t="shared" si="0"/>
        <v>30</v>
      </c>
      <c r="Y15" s="391" t="str">
        <f t="shared" si="0"/>
        <v>-</v>
      </c>
      <c r="Z15" s="392">
        <f t="shared" si="1"/>
        <v>0</v>
      </c>
      <c r="AA15" s="393">
        <v>0</v>
      </c>
    </row>
    <row r="16" spans="1:27" ht="18.75" customHeight="1" x14ac:dyDescent="0.15">
      <c r="A16" s="345">
        <v>1</v>
      </c>
      <c r="H16" s="345">
        <v>1</v>
      </c>
      <c r="I16" s="345">
        <v>1</v>
      </c>
      <c r="J16" s="345">
        <v>7</v>
      </c>
      <c r="N16" s="345">
        <v>7</v>
      </c>
      <c r="O16" s="829"/>
      <c r="P16" s="829"/>
      <c r="Q16" s="829"/>
      <c r="R16" s="387" t="s">
        <v>423</v>
      </c>
      <c r="S16" s="387" t="s">
        <v>182</v>
      </c>
      <c r="T16" s="388">
        <v>3510</v>
      </c>
      <c r="U16" s="389">
        <v>6670</v>
      </c>
      <c r="V16" s="388">
        <v>6850</v>
      </c>
      <c r="W16" s="389">
        <v>11390</v>
      </c>
      <c r="X16" s="390">
        <f t="shared" si="0"/>
        <v>3340</v>
      </c>
      <c r="Y16" s="391">
        <f t="shared" si="0"/>
        <v>4720</v>
      </c>
      <c r="Z16" s="392">
        <f t="shared" si="1"/>
        <v>3300</v>
      </c>
      <c r="AA16" s="393">
        <v>1650</v>
      </c>
    </row>
    <row r="17" spans="1:27" ht="18.75" customHeight="1" x14ac:dyDescent="0.15">
      <c r="A17" s="345">
        <v>1</v>
      </c>
      <c r="D17" s="345">
        <v>1</v>
      </c>
      <c r="H17" s="345">
        <v>1</v>
      </c>
      <c r="I17" s="345">
        <v>1</v>
      </c>
      <c r="J17" s="345">
        <v>8</v>
      </c>
      <c r="N17" s="345">
        <v>8</v>
      </c>
      <c r="O17" s="829"/>
      <c r="P17" s="829"/>
      <c r="Q17" s="829"/>
      <c r="R17" s="387" t="s">
        <v>425</v>
      </c>
      <c r="S17" s="387" t="s">
        <v>182</v>
      </c>
      <c r="T17" s="388">
        <v>3140</v>
      </c>
      <c r="U17" s="389">
        <v>5970</v>
      </c>
      <c r="V17" s="388">
        <v>6850</v>
      </c>
      <c r="W17" s="389">
        <v>11390</v>
      </c>
      <c r="X17" s="390">
        <f t="shared" si="0"/>
        <v>3710</v>
      </c>
      <c r="Y17" s="391">
        <f t="shared" si="0"/>
        <v>5420</v>
      </c>
      <c r="Z17" s="392">
        <f t="shared" si="1"/>
        <v>3700</v>
      </c>
      <c r="AA17" s="393">
        <v>1850</v>
      </c>
    </row>
    <row r="18" spans="1:27" ht="18.75" customHeight="1" x14ac:dyDescent="0.15">
      <c r="A18" s="345">
        <v>1</v>
      </c>
      <c r="D18" s="345">
        <v>1</v>
      </c>
      <c r="H18" s="345">
        <v>1</v>
      </c>
      <c r="I18" s="345">
        <v>1</v>
      </c>
      <c r="J18" s="345">
        <v>9</v>
      </c>
      <c r="N18" s="345">
        <v>9</v>
      </c>
      <c r="O18" s="829"/>
      <c r="P18" s="829"/>
      <c r="Q18" s="830"/>
      <c r="R18" s="387" t="s">
        <v>427</v>
      </c>
      <c r="S18" s="387" t="s">
        <v>182</v>
      </c>
      <c r="T18" s="388">
        <v>1820</v>
      </c>
      <c r="U18" s="389" t="s">
        <v>428</v>
      </c>
      <c r="V18" s="388">
        <v>2270</v>
      </c>
      <c r="W18" s="389" t="s">
        <v>428</v>
      </c>
      <c r="X18" s="390">
        <f t="shared" si="0"/>
        <v>450</v>
      </c>
      <c r="Y18" s="391" t="str">
        <f t="shared" si="0"/>
        <v>-</v>
      </c>
      <c r="Z18" s="392">
        <f t="shared" si="1"/>
        <v>400</v>
      </c>
      <c r="AA18" s="393">
        <v>200</v>
      </c>
    </row>
    <row r="19" spans="1:27" ht="18.75" customHeight="1" x14ac:dyDescent="0.15">
      <c r="D19" s="345">
        <v>1</v>
      </c>
      <c r="H19" s="345">
        <v>1</v>
      </c>
      <c r="I19" s="345">
        <v>1</v>
      </c>
      <c r="J19" s="345">
        <v>42</v>
      </c>
      <c r="N19" s="345">
        <v>10</v>
      </c>
      <c r="O19" s="829"/>
      <c r="P19" s="829"/>
      <c r="Q19" s="828" t="s">
        <v>431</v>
      </c>
      <c r="R19" s="387" t="s">
        <v>432</v>
      </c>
      <c r="S19" s="387" t="s">
        <v>30</v>
      </c>
      <c r="T19" s="388">
        <v>1380</v>
      </c>
      <c r="U19" s="389">
        <v>2630</v>
      </c>
      <c r="V19" s="388">
        <v>3030</v>
      </c>
      <c r="W19" s="389">
        <v>5460</v>
      </c>
      <c r="X19" s="390">
        <f t="shared" si="0"/>
        <v>1650</v>
      </c>
      <c r="Y19" s="391">
        <f t="shared" si="0"/>
        <v>2830</v>
      </c>
      <c r="Z19" s="392">
        <f t="shared" si="1"/>
        <v>1600</v>
      </c>
      <c r="AA19" s="393">
        <v>800</v>
      </c>
    </row>
    <row r="20" spans="1:27" ht="18.75" customHeight="1" x14ac:dyDescent="0.15">
      <c r="E20" s="345">
        <v>1</v>
      </c>
      <c r="H20" s="345">
        <v>1</v>
      </c>
      <c r="I20" s="345">
        <v>1</v>
      </c>
      <c r="J20" s="345">
        <v>43</v>
      </c>
      <c r="N20" s="345">
        <v>11</v>
      </c>
      <c r="O20" s="829"/>
      <c r="P20" s="829"/>
      <c r="Q20" s="829"/>
      <c r="R20" s="387" t="s">
        <v>433</v>
      </c>
      <c r="S20" s="387" t="s">
        <v>30</v>
      </c>
      <c r="T20" s="388">
        <v>1380</v>
      </c>
      <c r="U20" s="389">
        <v>2630</v>
      </c>
      <c r="V20" s="388">
        <v>3030</v>
      </c>
      <c r="W20" s="389">
        <v>5460</v>
      </c>
      <c r="X20" s="390">
        <f t="shared" si="0"/>
        <v>1650</v>
      </c>
      <c r="Y20" s="391">
        <f t="shared" si="0"/>
        <v>2830</v>
      </c>
      <c r="Z20" s="392">
        <f t="shared" si="1"/>
        <v>1600</v>
      </c>
      <c r="AA20" s="393">
        <v>800</v>
      </c>
    </row>
    <row r="21" spans="1:27" ht="18.75" customHeight="1" x14ac:dyDescent="0.15">
      <c r="F21" s="345">
        <v>1</v>
      </c>
      <c r="H21" s="345">
        <v>1</v>
      </c>
      <c r="I21" s="345">
        <v>1</v>
      </c>
      <c r="J21" s="345">
        <v>44</v>
      </c>
      <c r="N21" s="345">
        <v>12</v>
      </c>
      <c r="O21" s="829"/>
      <c r="P21" s="829"/>
      <c r="Q21" s="829"/>
      <c r="R21" s="387" t="s">
        <v>434</v>
      </c>
      <c r="S21" s="387" t="s">
        <v>30</v>
      </c>
      <c r="T21" s="388">
        <v>1380</v>
      </c>
      <c r="U21" s="389">
        <v>2630</v>
      </c>
      <c r="V21" s="388">
        <v>3030</v>
      </c>
      <c r="W21" s="389">
        <v>5460</v>
      </c>
      <c r="X21" s="390">
        <f t="shared" si="0"/>
        <v>1650</v>
      </c>
      <c r="Y21" s="391">
        <f t="shared" si="0"/>
        <v>2830</v>
      </c>
      <c r="Z21" s="392">
        <f t="shared" si="1"/>
        <v>1600</v>
      </c>
      <c r="AA21" s="393">
        <v>800</v>
      </c>
    </row>
    <row r="22" spans="1:27" ht="18.75" customHeight="1" x14ac:dyDescent="0.15">
      <c r="E22" s="345">
        <v>1</v>
      </c>
      <c r="F22" s="345">
        <v>1</v>
      </c>
      <c r="H22" s="345">
        <v>1</v>
      </c>
      <c r="I22" s="345">
        <v>1</v>
      </c>
      <c r="J22" s="345">
        <v>45</v>
      </c>
      <c r="N22" s="345">
        <v>13</v>
      </c>
      <c r="O22" s="829"/>
      <c r="P22" s="829"/>
      <c r="Q22" s="829"/>
      <c r="R22" s="387" t="s">
        <v>435</v>
      </c>
      <c r="S22" s="387" t="s">
        <v>30</v>
      </c>
      <c r="T22" s="388">
        <v>280</v>
      </c>
      <c r="U22" s="389" t="s">
        <v>428</v>
      </c>
      <c r="V22" s="388">
        <v>590</v>
      </c>
      <c r="W22" s="389" t="s">
        <v>428</v>
      </c>
      <c r="X22" s="390">
        <f t="shared" si="0"/>
        <v>310</v>
      </c>
      <c r="Y22" s="391" t="str">
        <f t="shared" si="0"/>
        <v>-</v>
      </c>
      <c r="Z22" s="392">
        <f t="shared" si="1"/>
        <v>300</v>
      </c>
      <c r="AA22" s="393">
        <v>150</v>
      </c>
    </row>
    <row r="23" spans="1:27" ht="18.75" customHeight="1" x14ac:dyDescent="0.15">
      <c r="D23" s="345">
        <v>1</v>
      </c>
      <c r="E23" s="345">
        <v>1</v>
      </c>
      <c r="H23" s="345">
        <v>1</v>
      </c>
      <c r="I23" s="345">
        <v>1</v>
      </c>
      <c r="J23" s="345">
        <v>46</v>
      </c>
      <c r="N23" s="345">
        <v>14</v>
      </c>
      <c r="O23" s="829"/>
      <c r="P23" s="829"/>
      <c r="Q23" s="829"/>
      <c r="R23" s="387" t="s">
        <v>436</v>
      </c>
      <c r="S23" s="387" t="s">
        <v>30</v>
      </c>
      <c r="T23" s="388">
        <v>570</v>
      </c>
      <c r="U23" s="389" t="s">
        <v>428</v>
      </c>
      <c r="V23" s="388">
        <v>1070</v>
      </c>
      <c r="W23" s="389" t="s">
        <v>428</v>
      </c>
      <c r="X23" s="390">
        <f t="shared" si="0"/>
        <v>500</v>
      </c>
      <c r="Y23" s="391" t="str">
        <f t="shared" si="0"/>
        <v>-</v>
      </c>
      <c r="Z23" s="392">
        <f t="shared" si="1"/>
        <v>500</v>
      </c>
      <c r="AA23" s="393">
        <v>250</v>
      </c>
    </row>
    <row r="24" spans="1:27" ht="18.75" customHeight="1" x14ac:dyDescent="0.15">
      <c r="D24" s="345">
        <v>1</v>
      </c>
      <c r="F24" s="345">
        <v>1</v>
      </c>
      <c r="H24" s="345">
        <v>1</v>
      </c>
      <c r="I24" s="345">
        <v>1</v>
      </c>
      <c r="J24" s="345">
        <v>47</v>
      </c>
      <c r="N24" s="345">
        <v>15</v>
      </c>
      <c r="O24" s="829"/>
      <c r="P24" s="829"/>
      <c r="Q24" s="829"/>
      <c r="R24" s="387" t="s">
        <v>437</v>
      </c>
      <c r="S24" s="387" t="s">
        <v>30</v>
      </c>
      <c r="T24" s="388">
        <v>660</v>
      </c>
      <c r="U24" s="389" t="s">
        <v>428</v>
      </c>
      <c r="V24" s="388">
        <v>1590</v>
      </c>
      <c r="W24" s="389" t="s">
        <v>428</v>
      </c>
      <c r="X24" s="390">
        <f t="shared" si="0"/>
        <v>930</v>
      </c>
      <c r="Y24" s="391" t="str">
        <f t="shared" si="0"/>
        <v>-</v>
      </c>
      <c r="Z24" s="392">
        <f t="shared" si="1"/>
        <v>900</v>
      </c>
      <c r="AA24" s="393">
        <v>450</v>
      </c>
    </row>
    <row r="25" spans="1:27" ht="18.75" customHeight="1" x14ac:dyDescent="0.15">
      <c r="D25" s="345">
        <v>1</v>
      </c>
      <c r="H25" s="345">
        <v>1</v>
      </c>
      <c r="I25" s="345">
        <v>1</v>
      </c>
      <c r="J25" s="345">
        <v>48</v>
      </c>
      <c r="N25" s="345">
        <v>16</v>
      </c>
      <c r="O25" s="829"/>
      <c r="P25" s="829"/>
      <c r="Q25" s="829"/>
      <c r="R25" s="387" t="s">
        <v>432</v>
      </c>
      <c r="S25" s="387" t="s">
        <v>438</v>
      </c>
      <c r="T25" s="388">
        <v>2270</v>
      </c>
      <c r="U25" s="389">
        <v>4310</v>
      </c>
      <c r="V25" s="388">
        <v>5300</v>
      </c>
      <c r="W25" s="389">
        <v>10300</v>
      </c>
      <c r="X25" s="390">
        <f>IF(T25="-","-",+V25-T25)</f>
        <v>3030</v>
      </c>
      <c r="Y25" s="391">
        <f t="shared" si="0"/>
        <v>5990</v>
      </c>
      <c r="Z25" s="392">
        <f t="shared" si="1"/>
        <v>3000</v>
      </c>
      <c r="AA25" s="393">
        <v>1500</v>
      </c>
    </row>
    <row r="26" spans="1:27" ht="18.75" customHeight="1" x14ac:dyDescent="0.15">
      <c r="E26" s="345">
        <v>1</v>
      </c>
      <c r="H26" s="345">
        <v>1</v>
      </c>
      <c r="I26" s="345">
        <v>1</v>
      </c>
      <c r="J26" s="345">
        <v>49</v>
      </c>
      <c r="N26" s="345">
        <v>17</v>
      </c>
      <c r="O26" s="829"/>
      <c r="P26" s="829"/>
      <c r="Q26" s="829"/>
      <c r="R26" s="387" t="s">
        <v>433</v>
      </c>
      <c r="S26" s="387" t="s">
        <v>438</v>
      </c>
      <c r="T26" s="388">
        <v>2270</v>
      </c>
      <c r="U26" s="389">
        <v>4310</v>
      </c>
      <c r="V26" s="388">
        <v>5300</v>
      </c>
      <c r="W26" s="389">
        <v>10300</v>
      </c>
      <c r="X26" s="390">
        <f t="shared" si="0"/>
        <v>3030</v>
      </c>
      <c r="Y26" s="391">
        <f t="shared" si="0"/>
        <v>5990</v>
      </c>
      <c r="Z26" s="392">
        <f t="shared" si="1"/>
        <v>3000</v>
      </c>
      <c r="AA26" s="393">
        <v>1500</v>
      </c>
    </row>
    <row r="27" spans="1:27" ht="18.75" customHeight="1" x14ac:dyDescent="0.15">
      <c r="F27" s="345">
        <v>1</v>
      </c>
      <c r="H27" s="345">
        <v>1</v>
      </c>
      <c r="I27" s="345">
        <v>1</v>
      </c>
      <c r="J27" s="345">
        <v>50</v>
      </c>
      <c r="N27" s="345">
        <v>18</v>
      </c>
      <c r="O27" s="829"/>
      <c r="P27" s="829"/>
      <c r="Q27" s="829"/>
      <c r="R27" s="387" t="s">
        <v>439</v>
      </c>
      <c r="S27" s="387" t="s">
        <v>438</v>
      </c>
      <c r="T27" s="388">
        <v>2270</v>
      </c>
      <c r="U27" s="389">
        <v>4310</v>
      </c>
      <c r="V27" s="388">
        <v>5300</v>
      </c>
      <c r="W27" s="389">
        <v>10300</v>
      </c>
      <c r="X27" s="390">
        <f t="shared" si="0"/>
        <v>3030</v>
      </c>
      <c r="Y27" s="391">
        <f t="shared" si="0"/>
        <v>5990</v>
      </c>
      <c r="Z27" s="392">
        <f t="shared" si="1"/>
        <v>3000</v>
      </c>
      <c r="AA27" s="393">
        <v>1500</v>
      </c>
    </row>
    <row r="28" spans="1:27" ht="18.75" customHeight="1" x14ac:dyDescent="0.15">
      <c r="D28" s="345">
        <v>1</v>
      </c>
      <c r="E28" s="345">
        <v>1</v>
      </c>
      <c r="H28" s="345">
        <v>1</v>
      </c>
      <c r="I28" s="345">
        <v>1</v>
      </c>
      <c r="J28" s="345">
        <v>51</v>
      </c>
      <c r="N28" s="345">
        <v>19</v>
      </c>
      <c r="O28" s="829"/>
      <c r="P28" s="829"/>
      <c r="Q28" s="829"/>
      <c r="R28" s="387" t="s">
        <v>436</v>
      </c>
      <c r="S28" s="387" t="s">
        <v>438</v>
      </c>
      <c r="T28" s="388">
        <v>1200</v>
      </c>
      <c r="U28" s="389" t="s">
        <v>428</v>
      </c>
      <c r="V28" s="388">
        <v>1900</v>
      </c>
      <c r="W28" s="389" t="s">
        <v>428</v>
      </c>
      <c r="X28" s="390">
        <f t="shared" si="0"/>
        <v>700</v>
      </c>
      <c r="Y28" s="391" t="str">
        <f t="shared" si="0"/>
        <v>-</v>
      </c>
      <c r="Z28" s="392">
        <f t="shared" si="1"/>
        <v>700</v>
      </c>
      <c r="AA28" s="393">
        <v>350</v>
      </c>
    </row>
    <row r="29" spans="1:27" ht="18.75" customHeight="1" x14ac:dyDescent="0.15">
      <c r="D29" s="345">
        <v>1</v>
      </c>
      <c r="F29" s="345">
        <v>1</v>
      </c>
      <c r="H29" s="345">
        <v>1</v>
      </c>
      <c r="I29" s="345">
        <v>1</v>
      </c>
      <c r="J29" s="345">
        <v>52</v>
      </c>
      <c r="N29" s="345">
        <v>20</v>
      </c>
      <c r="O29" s="829"/>
      <c r="P29" s="829"/>
      <c r="Q29" s="829"/>
      <c r="R29" s="387" t="s">
        <v>437</v>
      </c>
      <c r="S29" s="387" t="s">
        <v>438</v>
      </c>
      <c r="T29" s="388">
        <v>1290</v>
      </c>
      <c r="U29" s="389" t="s">
        <v>428</v>
      </c>
      <c r="V29" s="388">
        <v>2750</v>
      </c>
      <c r="W29" s="389" t="s">
        <v>428</v>
      </c>
      <c r="X29" s="390">
        <f t="shared" si="0"/>
        <v>1460</v>
      </c>
      <c r="Y29" s="391" t="str">
        <f t="shared" si="0"/>
        <v>-</v>
      </c>
      <c r="Z29" s="392">
        <f t="shared" si="1"/>
        <v>1400</v>
      </c>
      <c r="AA29" s="393">
        <v>700</v>
      </c>
    </row>
    <row r="30" spans="1:27" ht="18.75" customHeight="1" x14ac:dyDescent="0.15">
      <c r="E30" s="345">
        <v>1</v>
      </c>
      <c r="F30" s="345">
        <v>1</v>
      </c>
      <c r="H30" s="345">
        <v>1</v>
      </c>
      <c r="I30" s="345">
        <v>1</v>
      </c>
      <c r="J30" s="345">
        <v>53</v>
      </c>
      <c r="N30" s="345">
        <v>21</v>
      </c>
      <c r="O30" s="829"/>
      <c r="P30" s="829"/>
      <c r="Q30" s="830"/>
      <c r="R30" s="387" t="s">
        <v>435</v>
      </c>
      <c r="S30" s="387" t="s">
        <v>438</v>
      </c>
      <c r="T30" s="388">
        <v>590</v>
      </c>
      <c r="U30" s="389" t="s">
        <v>428</v>
      </c>
      <c r="V30" s="388">
        <v>930</v>
      </c>
      <c r="W30" s="389" t="s">
        <v>428</v>
      </c>
      <c r="X30" s="390">
        <f t="shared" si="0"/>
        <v>340</v>
      </c>
      <c r="Y30" s="391" t="str">
        <f t="shared" si="0"/>
        <v>-</v>
      </c>
      <c r="Z30" s="392">
        <f t="shared" si="1"/>
        <v>300</v>
      </c>
      <c r="AA30" s="393">
        <v>150</v>
      </c>
    </row>
    <row r="31" spans="1:27" ht="18.75" customHeight="1" x14ac:dyDescent="0.15">
      <c r="D31" s="345">
        <v>1</v>
      </c>
      <c r="H31" s="345">
        <v>1</v>
      </c>
      <c r="I31" s="345">
        <v>1</v>
      </c>
      <c r="J31" s="345">
        <v>107</v>
      </c>
      <c r="N31" s="345">
        <v>22</v>
      </c>
      <c r="O31" s="829"/>
      <c r="P31" s="830"/>
      <c r="Q31" s="387" t="s">
        <v>440</v>
      </c>
      <c r="R31" s="387" t="s">
        <v>440</v>
      </c>
      <c r="S31" s="387" t="s">
        <v>42</v>
      </c>
      <c r="T31" s="388">
        <v>2770</v>
      </c>
      <c r="U31" s="389">
        <v>5270</v>
      </c>
      <c r="V31" s="388">
        <v>5460</v>
      </c>
      <c r="W31" s="389">
        <v>9290</v>
      </c>
      <c r="X31" s="390">
        <f t="shared" si="0"/>
        <v>2690</v>
      </c>
      <c r="Y31" s="391">
        <f t="shared" si="0"/>
        <v>4020</v>
      </c>
      <c r="Z31" s="392">
        <f t="shared" si="1"/>
        <v>2600</v>
      </c>
      <c r="AA31" s="393">
        <v>1300</v>
      </c>
    </row>
    <row r="32" spans="1:27" ht="18.75" customHeight="1" x14ac:dyDescent="0.15">
      <c r="F32" s="345">
        <v>1</v>
      </c>
      <c r="H32" s="345">
        <v>2</v>
      </c>
      <c r="I32" s="345">
        <v>1</v>
      </c>
      <c r="J32" s="345">
        <v>16</v>
      </c>
      <c r="N32" s="345">
        <v>23</v>
      </c>
      <c r="O32" s="829"/>
      <c r="P32" s="828" t="s">
        <v>441</v>
      </c>
      <c r="Q32" s="828" t="s">
        <v>442</v>
      </c>
      <c r="R32" s="387" t="s">
        <v>443</v>
      </c>
      <c r="S32" s="387" t="s">
        <v>30</v>
      </c>
      <c r="T32" s="388">
        <v>2670</v>
      </c>
      <c r="U32" s="389">
        <v>5070</v>
      </c>
      <c r="V32" s="388">
        <v>3840</v>
      </c>
      <c r="W32" s="389">
        <v>6530</v>
      </c>
      <c r="X32" s="390">
        <f t="shared" si="0"/>
        <v>1170</v>
      </c>
      <c r="Y32" s="391">
        <f t="shared" si="0"/>
        <v>1460</v>
      </c>
      <c r="Z32" s="392">
        <f t="shared" si="1"/>
        <v>1100</v>
      </c>
      <c r="AA32" s="393">
        <v>550</v>
      </c>
    </row>
    <row r="33" spans="1:27" ht="18.75" customHeight="1" x14ac:dyDescent="0.15">
      <c r="E33" s="345">
        <v>1</v>
      </c>
      <c r="H33" s="345">
        <v>2</v>
      </c>
      <c r="I33" s="345">
        <v>1</v>
      </c>
      <c r="J33" s="345">
        <v>17</v>
      </c>
      <c r="N33" s="345">
        <v>24</v>
      </c>
      <c r="O33" s="829"/>
      <c r="P33" s="829"/>
      <c r="Q33" s="829"/>
      <c r="R33" s="387" t="s">
        <v>444</v>
      </c>
      <c r="S33" s="387" t="s">
        <v>30</v>
      </c>
      <c r="T33" s="388">
        <v>3020</v>
      </c>
      <c r="U33" s="389">
        <v>5730</v>
      </c>
      <c r="V33" s="388">
        <v>4000</v>
      </c>
      <c r="W33" s="389">
        <v>6800</v>
      </c>
      <c r="X33" s="390">
        <f t="shared" si="0"/>
        <v>980</v>
      </c>
      <c r="Y33" s="391">
        <f t="shared" si="0"/>
        <v>1070</v>
      </c>
      <c r="Z33" s="392">
        <f t="shared" si="1"/>
        <v>900</v>
      </c>
      <c r="AA33" s="393">
        <v>450</v>
      </c>
    </row>
    <row r="34" spans="1:27" ht="18.75" customHeight="1" x14ac:dyDescent="0.15">
      <c r="D34" s="345">
        <v>1</v>
      </c>
      <c r="H34" s="345">
        <v>2</v>
      </c>
      <c r="I34" s="345">
        <v>1</v>
      </c>
      <c r="J34" s="345">
        <v>18</v>
      </c>
      <c r="N34" s="345">
        <v>25</v>
      </c>
      <c r="O34" s="829"/>
      <c r="P34" s="829"/>
      <c r="Q34" s="829"/>
      <c r="R34" s="387" t="s">
        <v>445</v>
      </c>
      <c r="S34" s="387" t="s">
        <v>30</v>
      </c>
      <c r="T34" s="388">
        <v>3480</v>
      </c>
      <c r="U34" s="389">
        <v>6610</v>
      </c>
      <c r="V34" s="388">
        <v>4370</v>
      </c>
      <c r="W34" s="389">
        <v>7430</v>
      </c>
      <c r="X34" s="390">
        <f t="shared" si="0"/>
        <v>890</v>
      </c>
      <c r="Y34" s="391">
        <f t="shared" si="0"/>
        <v>820</v>
      </c>
      <c r="Z34" s="392">
        <f t="shared" si="1"/>
        <v>800</v>
      </c>
      <c r="AA34" s="396">
        <v>450</v>
      </c>
    </row>
    <row r="35" spans="1:27" ht="18.75" customHeight="1" x14ac:dyDescent="0.15">
      <c r="A35" s="345">
        <v>1</v>
      </c>
      <c r="H35" s="345">
        <v>2</v>
      </c>
      <c r="I35" s="345">
        <v>1</v>
      </c>
      <c r="J35" s="345">
        <v>19</v>
      </c>
      <c r="N35" s="345">
        <v>26</v>
      </c>
      <c r="O35" s="829"/>
      <c r="P35" s="829"/>
      <c r="Q35" s="829"/>
      <c r="R35" s="387" t="s">
        <v>446</v>
      </c>
      <c r="S35" s="387" t="s">
        <v>30</v>
      </c>
      <c r="T35" s="388">
        <v>4290</v>
      </c>
      <c r="U35" s="389" t="s">
        <v>428</v>
      </c>
      <c r="V35" s="388">
        <v>4750</v>
      </c>
      <c r="W35" s="389">
        <v>8080</v>
      </c>
      <c r="X35" s="390">
        <f t="shared" si="0"/>
        <v>460</v>
      </c>
      <c r="Y35" s="391" t="str">
        <f t="shared" si="0"/>
        <v>-</v>
      </c>
      <c r="Z35" s="392">
        <f t="shared" si="1"/>
        <v>400</v>
      </c>
      <c r="AA35" s="393">
        <v>200</v>
      </c>
    </row>
    <row r="36" spans="1:27" ht="18.75" customHeight="1" x14ac:dyDescent="0.15">
      <c r="A36" s="345">
        <v>1</v>
      </c>
      <c r="H36" s="345">
        <v>2</v>
      </c>
      <c r="I36" s="345">
        <v>1</v>
      </c>
      <c r="J36" s="345">
        <v>20</v>
      </c>
      <c r="N36" s="345">
        <v>27</v>
      </c>
      <c r="O36" s="829"/>
      <c r="P36" s="829"/>
      <c r="Q36" s="829"/>
      <c r="R36" s="387" t="s">
        <v>447</v>
      </c>
      <c r="S36" s="387" t="s">
        <v>30</v>
      </c>
      <c r="T36" s="388">
        <v>4640</v>
      </c>
      <c r="U36" s="389" t="s">
        <v>428</v>
      </c>
      <c r="V36" s="388">
        <v>4930</v>
      </c>
      <c r="W36" s="389">
        <v>8390</v>
      </c>
      <c r="X36" s="390">
        <f t="shared" si="0"/>
        <v>290</v>
      </c>
      <c r="Y36" s="391" t="str">
        <f t="shared" si="0"/>
        <v>-</v>
      </c>
      <c r="Z36" s="392">
        <f t="shared" si="1"/>
        <v>200</v>
      </c>
      <c r="AA36" s="396">
        <v>150</v>
      </c>
    </row>
    <row r="37" spans="1:27" ht="18.75" customHeight="1" x14ac:dyDescent="0.15">
      <c r="A37" s="345">
        <v>1</v>
      </c>
      <c r="E37" s="345">
        <v>1</v>
      </c>
      <c r="F37" s="345">
        <v>1</v>
      </c>
      <c r="H37" s="345">
        <v>2</v>
      </c>
      <c r="I37" s="345">
        <v>1</v>
      </c>
      <c r="J37" s="345">
        <v>21</v>
      </c>
      <c r="N37" s="345">
        <v>28</v>
      </c>
      <c r="O37" s="829"/>
      <c r="P37" s="829"/>
      <c r="Q37" s="829"/>
      <c r="R37" s="387" t="s">
        <v>448</v>
      </c>
      <c r="S37" s="387" t="s">
        <v>30</v>
      </c>
      <c r="T37" s="388">
        <v>280</v>
      </c>
      <c r="U37" s="389" t="s">
        <v>428</v>
      </c>
      <c r="V37" s="388">
        <v>480</v>
      </c>
      <c r="W37" s="389" t="s">
        <v>449</v>
      </c>
      <c r="X37" s="390">
        <f t="shared" si="0"/>
        <v>200</v>
      </c>
      <c r="Y37" s="391" t="str">
        <f t="shared" si="0"/>
        <v>-</v>
      </c>
      <c r="Z37" s="392">
        <f t="shared" si="1"/>
        <v>200</v>
      </c>
      <c r="AA37" s="393">
        <v>100</v>
      </c>
    </row>
    <row r="38" spans="1:27" ht="18.75" customHeight="1" x14ac:dyDescent="0.15">
      <c r="D38" s="345">
        <v>1</v>
      </c>
      <c r="F38" s="345">
        <v>1</v>
      </c>
      <c r="H38" s="345">
        <v>2</v>
      </c>
      <c r="I38" s="345">
        <v>1</v>
      </c>
      <c r="J38" s="345">
        <v>22</v>
      </c>
      <c r="N38" s="345">
        <v>29</v>
      </c>
      <c r="O38" s="829"/>
      <c r="P38" s="829"/>
      <c r="Q38" s="829"/>
      <c r="R38" s="387" t="s">
        <v>450</v>
      </c>
      <c r="S38" s="387" t="s">
        <v>30</v>
      </c>
      <c r="T38" s="388">
        <v>860</v>
      </c>
      <c r="U38" s="389" t="s">
        <v>428</v>
      </c>
      <c r="V38" s="388">
        <v>1230</v>
      </c>
      <c r="W38" s="389" t="s">
        <v>449</v>
      </c>
      <c r="X38" s="390">
        <f t="shared" si="0"/>
        <v>370</v>
      </c>
      <c r="Y38" s="391" t="str">
        <f t="shared" si="0"/>
        <v>-</v>
      </c>
      <c r="Z38" s="392">
        <f t="shared" si="1"/>
        <v>300</v>
      </c>
      <c r="AA38" s="393">
        <v>150</v>
      </c>
    </row>
    <row r="39" spans="1:27" ht="18.75" customHeight="1" x14ac:dyDescent="0.15">
      <c r="A39" s="345">
        <v>1</v>
      </c>
      <c r="F39" s="345">
        <v>1</v>
      </c>
      <c r="H39" s="345">
        <v>2</v>
      </c>
      <c r="I39" s="345">
        <v>1</v>
      </c>
      <c r="J39" s="345">
        <v>23</v>
      </c>
      <c r="N39" s="345">
        <v>30</v>
      </c>
      <c r="O39" s="829"/>
      <c r="P39" s="829"/>
      <c r="Q39" s="829"/>
      <c r="R39" s="387" t="s">
        <v>451</v>
      </c>
      <c r="S39" s="387" t="s">
        <v>30</v>
      </c>
      <c r="T39" s="388">
        <v>1500</v>
      </c>
      <c r="U39" s="389" t="s">
        <v>428</v>
      </c>
      <c r="V39" s="388">
        <v>2520</v>
      </c>
      <c r="W39" s="389" t="s">
        <v>449</v>
      </c>
      <c r="X39" s="390">
        <f t="shared" si="0"/>
        <v>1020</v>
      </c>
      <c r="Y39" s="391" t="str">
        <f t="shared" si="0"/>
        <v>-</v>
      </c>
      <c r="Z39" s="392">
        <f t="shared" si="1"/>
        <v>1000</v>
      </c>
      <c r="AA39" s="393">
        <v>500</v>
      </c>
    </row>
    <row r="40" spans="1:27" ht="18.75" customHeight="1" x14ac:dyDescent="0.15">
      <c r="A40" s="345">
        <v>1</v>
      </c>
      <c r="F40" s="345">
        <v>1</v>
      </c>
      <c r="H40" s="345">
        <v>2</v>
      </c>
      <c r="I40" s="345">
        <v>1</v>
      </c>
      <c r="J40" s="345">
        <v>24</v>
      </c>
      <c r="N40" s="345">
        <v>31</v>
      </c>
      <c r="O40" s="829"/>
      <c r="P40" s="829"/>
      <c r="Q40" s="829"/>
      <c r="R40" s="387" t="s">
        <v>452</v>
      </c>
      <c r="S40" s="387" t="s">
        <v>30</v>
      </c>
      <c r="T40" s="388">
        <v>1680</v>
      </c>
      <c r="U40" s="389" t="s">
        <v>428</v>
      </c>
      <c r="V40" s="388">
        <v>2890</v>
      </c>
      <c r="W40" s="389" t="s">
        <v>449</v>
      </c>
      <c r="X40" s="390">
        <f t="shared" si="0"/>
        <v>1210</v>
      </c>
      <c r="Y40" s="391" t="str">
        <f t="shared" si="0"/>
        <v>-</v>
      </c>
      <c r="Z40" s="392">
        <f t="shared" si="1"/>
        <v>1200</v>
      </c>
      <c r="AA40" s="393">
        <v>600</v>
      </c>
    </row>
    <row r="41" spans="1:27" ht="18.75" customHeight="1" x14ac:dyDescent="0.15">
      <c r="D41" s="345">
        <v>1</v>
      </c>
      <c r="E41" s="345">
        <v>1</v>
      </c>
      <c r="H41" s="345">
        <v>2</v>
      </c>
      <c r="I41" s="345">
        <v>1</v>
      </c>
      <c r="J41" s="345">
        <v>25</v>
      </c>
      <c r="N41" s="345">
        <v>32</v>
      </c>
      <c r="O41" s="829"/>
      <c r="P41" s="829"/>
      <c r="Q41" s="829"/>
      <c r="R41" s="387" t="s">
        <v>453</v>
      </c>
      <c r="S41" s="387" t="s">
        <v>30</v>
      </c>
      <c r="T41" s="388">
        <v>570</v>
      </c>
      <c r="U41" s="389" t="s">
        <v>428</v>
      </c>
      <c r="V41" s="388">
        <v>960</v>
      </c>
      <c r="W41" s="389" t="s">
        <v>449</v>
      </c>
      <c r="X41" s="390">
        <f t="shared" si="0"/>
        <v>390</v>
      </c>
      <c r="Y41" s="391" t="str">
        <f t="shared" si="0"/>
        <v>-</v>
      </c>
      <c r="Z41" s="392">
        <f t="shared" si="1"/>
        <v>300</v>
      </c>
      <c r="AA41" s="393">
        <v>150</v>
      </c>
    </row>
    <row r="42" spans="1:27" ht="18.75" customHeight="1" x14ac:dyDescent="0.15">
      <c r="A42" s="345">
        <v>1</v>
      </c>
      <c r="E42" s="345">
        <v>1</v>
      </c>
      <c r="H42" s="345">
        <v>2</v>
      </c>
      <c r="I42" s="345">
        <v>1</v>
      </c>
      <c r="J42" s="345">
        <v>26</v>
      </c>
      <c r="N42" s="345">
        <v>33</v>
      </c>
      <c r="O42" s="829"/>
      <c r="P42" s="829"/>
      <c r="Q42" s="829"/>
      <c r="R42" s="387" t="s">
        <v>454</v>
      </c>
      <c r="S42" s="387" t="s">
        <v>30</v>
      </c>
      <c r="T42" s="388">
        <v>1310</v>
      </c>
      <c r="U42" s="389" t="s">
        <v>428</v>
      </c>
      <c r="V42" s="388">
        <v>2080</v>
      </c>
      <c r="W42" s="389" t="s">
        <v>449</v>
      </c>
      <c r="X42" s="390">
        <f t="shared" ref="X42:Y68" si="2">IF(T42="-","-",+V42-T42)</f>
        <v>770</v>
      </c>
      <c r="Y42" s="391" t="str">
        <f t="shared" si="2"/>
        <v>-</v>
      </c>
      <c r="Z42" s="392">
        <f t="shared" si="1"/>
        <v>700</v>
      </c>
      <c r="AA42" s="393">
        <v>350</v>
      </c>
    </row>
    <row r="43" spans="1:27" ht="18.75" customHeight="1" x14ac:dyDescent="0.15">
      <c r="A43" s="345">
        <v>1</v>
      </c>
      <c r="E43" s="345">
        <v>1</v>
      </c>
      <c r="H43" s="345">
        <v>2</v>
      </c>
      <c r="I43" s="345">
        <v>1</v>
      </c>
      <c r="J43" s="345">
        <v>27</v>
      </c>
      <c r="N43" s="345">
        <v>34</v>
      </c>
      <c r="O43" s="829"/>
      <c r="P43" s="829"/>
      <c r="Q43" s="829"/>
      <c r="R43" s="387" t="s">
        <v>455</v>
      </c>
      <c r="S43" s="387" t="s">
        <v>30</v>
      </c>
      <c r="T43" s="388">
        <v>1500</v>
      </c>
      <c r="U43" s="389" t="s">
        <v>428</v>
      </c>
      <c r="V43" s="388">
        <v>2600</v>
      </c>
      <c r="W43" s="389" t="s">
        <v>449</v>
      </c>
      <c r="X43" s="390">
        <f t="shared" si="2"/>
        <v>1100</v>
      </c>
      <c r="Y43" s="391" t="str">
        <f t="shared" si="2"/>
        <v>-</v>
      </c>
      <c r="Z43" s="392">
        <f t="shared" si="1"/>
        <v>1100</v>
      </c>
      <c r="AA43" s="393">
        <v>550</v>
      </c>
    </row>
    <row r="44" spans="1:27" ht="18.75" customHeight="1" x14ac:dyDescent="0.15">
      <c r="A44" s="345">
        <v>1</v>
      </c>
      <c r="D44" s="345">
        <v>1</v>
      </c>
      <c r="H44" s="345">
        <v>2</v>
      </c>
      <c r="I44" s="345">
        <v>1</v>
      </c>
      <c r="J44" s="345">
        <v>28</v>
      </c>
      <c r="N44" s="345">
        <v>35</v>
      </c>
      <c r="O44" s="829"/>
      <c r="P44" s="829"/>
      <c r="Q44" s="829"/>
      <c r="R44" s="387" t="s">
        <v>456</v>
      </c>
      <c r="S44" s="387" t="s">
        <v>30</v>
      </c>
      <c r="T44" s="388">
        <v>760</v>
      </c>
      <c r="U44" s="389" t="s">
        <v>428</v>
      </c>
      <c r="V44" s="388">
        <v>1240</v>
      </c>
      <c r="W44" s="389" t="s">
        <v>449</v>
      </c>
      <c r="X44" s="390">
        <f t="shared" si="2"/>
        <v>480</v>
      </c>
      <c r="Y44" s="391" t="str">
        <f t="shared" si="2"/>
        <v>-</v>
      </c>
      <c r="Z44" s="392">
        <f t="shared" si="1"/>
        <v>400</v>
      </c>
      <c r="AA44" s="393">
        <v>200</v>
      </c>
    </row>
    <row r="45" spans="1:27" ht="18.75" customHeight="1" x14ac:dyDescent="0.15">
      <c r="A45" s="345">
        <v>1</v>
      </c>
      <c r="D45" s="345">
        <v>1</v>
      </c>
      <c r="H45" s="345">
        <v>2</v>
      </c>
      <c r="I45" s="345">
        <v>1</v>
      </c>
      <c r="J45" s="345">
        <v>29</v>
      </c>
      <c r="N45" s="345">
        <v>36</v>
      </c>
      <c r="O45" s="829"/>
      <c r="P45" s="829"/>
      <c r="Q45" s="829"/>
      <c r="R45" s="387" t="s">
        <v>457</v>
      </c>
      <c r="S45" s="387" t="s">
        <v>30</v>
      </c>
      <c r="T45" s="388">
        <v>950</v>
      </c>
      <c r="U45" s="389" t="s">
        <v>428</v>
      </c>
      <c r="V45" s="388">
        <v>1660</v>
      </c>
      <c r="W45" s="389" t="s">
        <v>449</v>
      </c>
      <c r="X45" s="390">
        <f t="shared" si="2"/>
        <v>710</v>
      </c>
      <c r="Y45" s="391" t="str">
        <f t="shared" si="2"/>
        <v>-</v>
      </c>
      <c r="Z45" s="392">
        <f t="shared" si="1"/>
        <v>700</v>
      </c>
      <c r="AA45" s="393">
        <v>350</v>
      </c>
    </row>
    <row r="46" spans="1:27" ht="18.75" customHeight="1" x14ac:dyDescent="0.15">
      <c r="A46" s="345">
        <v>1</v>
      </c>
      <c r="H46" s="345">
        <v>2</v>
      </c>
      <c r="I46" s="345">
        <v>1</v>
      </c>
      <c r="J46" s="345">
        <v>30</v>
      </c>
      <c r="N46" s="345">
        <v>37</v>
      </c>
      <c r="O46" s="829"/>
      <c r="P46" s="830"/>
      <c r="Q46" s="830"/>
      <c r="R46" s="387" t="s">
        <v>458</v>
      </c>
      <c r="S46" s="387" t="s">
        <v>30</v>
      </c>
      <c r="T46" s="388">
        <v>380</v>
      </c>
      <c r="U46" s="389" t="s">
        <v>428</v>
      </c>
      <c r="V46" s="388">
        <v>650</v>
      </c>
      <c r="W46" s="389" t="s">
        <v>449</v>
      </c>
      <c r="X46" s="390">
        <f t="shared" si="2"/>
        <v>270</v>
      </c>
      <c r="Y46" s="391" t="str">
        <f t="shared" si="2"/>
        <v>-</v>
      </c>
      <c r="Z46" s="392">
        <f t="shared" si="1"/>
        <v>200</v>
      </c>
      <c r="AA46" s="393">
        <v>100</v>
      </c>
    </row>
    <row r="47" spans="1:27" ht="18.75" customHeight="1" x14ac:dyDescent="0.15">
      <c r="D47" s="345">
        <v>1</v>
      </c>
      <c r="H47" s="345">
        <v>3</v>
      </c>
      <c r="I47" s="345">
        <v>1</v>
      </c>
      <c r="J47" s="345">
        <v>31</v>
      </c>
      <c r="N47" s="345">
        <v>38</v>
      </c>
      <c r="O47" s="829"/>
      <c r="P47" s="387" t="s">
        <v>459</v>
      </c>
      <c r="Q47" s="387" t="s">
        <v>460</v>
      </c>
      <c r="R47" s="387" t="s">
        <v>460</v>
      </c>
      <c r="S47" s="387" t="s">
        <v>42</v>
      </c>
      <c r="T47" s="388">
        <v>2580</v>
      </c>
      <c r="U47" s="389">
        <v>4910</v>
      </c>
      <c r="V47" s="388">
        <v>4980</v>
      </c>
      <c r="W47" s="389">
        <v>7400</v>
      </c>
      <c r="X47" s="390">
        <f t="shared" si="2"/>
        <v>2400</v>
      </c>
      <c r="Y47" s="391">
        <f t="shared" si="2"/>
        <v>2490</v>
      </c>
      <c r="Z47" s="392">
        <f t="shared" si="1"/>
        <v>2400</v>
      </c>
      <c r="AA47" s="393">
        <v>1200</v>
      </c>
    </row>
    <row r="48" spans="1:27" ht="18.75" customHeight="1" x14ac:dyDescent="0.15">
      <c r="D48" s="345">
        <v>1</v>
      </c>
      <c r="H48" s="345">
        <v>4</v>
      </c>
      <c r="I48" s="345">
        <v>1</v>
      </c>
      <c r="J48" s="345">
        <v>54</v>
      </c>
      <c r="N48" s="345">
        <v>39</v>
      </c>
      <c r="O48" s="829"/>
      <c r="P48" s="828" t="s">
        <v>461</v>
      </c>
      <c r="Q48" s="828" t="s">
        <v>462</v>
      </c>
      <c r="R48" s="387" t="s">
        <v>463</v>
      </c>
      <c r="S48" s="387" t="s">
        <v>30</v>
      </c>
      <c r="T48" s="388">
        <v>210</v>
      </c>
      <c r="U48" s="389" t="s">
        <v>428</v>
      </c>
      <c r="V48" s="388">
        <v>290</v>
      </c>
      <c r="W48" s="389" t="s">
        <v>428</v>
      </c>
      <c r="X48" s="390">
        <f t="shared" si="2"/>
        <v>80</v>
      </c>
      <c r="Y48" s="391" t="str">
        <f t="shared" si="2"/>
        <v>-</v>
      </c>
      <c r="Z48" s="392">
        <f t="shared" si="1"/>
        <v>0</v>
      </c>
      <c r="AA48" s="393">
        <v>0</v>
      </c>
    </row>
    <row r="49" spans="1:27" ht="18.75" customHeight="1" x14ac:dyDescent="0.15">
      <c r="D49" s="345">
        <v>1</v>
      </c>
      <c r="H49" s="345">
        <v>4</v>
      </c>
      <c r="I49" s="345">
        <v>1</v>
      </c>
      <c r="J49" s="345">
        <v>55</v>
      </c>
      <c r="N49" s="345">
        <v>40</v>
      </c>
      <c r="O49" s="829"/>
      <c r="P49" s="829"/>
      <c r="Q49" s="829"/>
      <c r="R49" s="387" t="s">
        <v>464</v>
      </c>
      <c r="S49" s="387" t="s">
        <v>30</v>
      </c>
      <c r="T49" s="388">
        <v>380</v>
      </c>
      <c r="U49" s="389" t="s">
        <v>428</v>
      </c>
      <c r="V49" s="388">
        <v>860</v>
      </c>
      <c r="W49" s="389" t="s">
        <v>428</v>
      </c>
      <c r="X49" s="390">
        <f t="shared" si="2"/>
        <v>480</v>
      </c>
      <c r="Y49" s="391" t="str">
        <f t="shared" si="2"/>
        <v>-</v>
      </c>
      <c r="Z49" s="392">
        <f t="shared" si="1"/>
        <v>400</v>
      </c>
      <c r="AA49" s="393">
        <v>200</v>
      </c>
    </row>
    <row r="50" spans="1:27" ht="18.75" customHeight="1" x14ac:dyDescent="0.15">
      <c r="A50" s="345">
        <v>1</v>
      </c>
      <c r="D50" s="345">
        <v>1</v>
      </c>
      <c r="H50" s="345">
        <v>4</v>
      </c>
      <c r="I50" s="345">
        <v>1</v>
      </c>
      <c r="J50" s="345">
        <v>56</v>
      </c>
      <c r="N50" s="345">
        <v>41</v>
      </c>
      <c r="O50" s="829"/>
      <c r="P50" s="829"/>
      <c r="Q50" s="829"/>
      <c r="R50" s="387" t="s">
        <v>465</v>
      </c>
      <c r="S50" s="387" t="s">
        <v>30</v>
      </c>
      <c r="T50" s="388">
        <v>660</v>
      </c>
      <c r="U50" s="389" t="s">
        <v>428</v>
      </c>
      <c r="V50" s="388">
        <v>1410</v>
      </c>
      <c r="W50" s="389" t="s">
        <v>428</v>
      </c>
      <c r="X50" s="390">
        <f t="shared" si="2"/>
        <v>750</v>
      </c>
      <c r="Y50" s="391" t="str">
        <f t="shared" si="2"/>
        <v>-</v>
      </c>
      <c r="Z50" s="392">
        <f t="shared" si="1"/>
        <v>700</v>
      </c>
      <c r="AA50" s="393">
        <v>350</v>
      </c>
    </row>
    <row r="51" spans="1:27" ht="18.75" customHeight="1" x14ac:dyDescent="0.15">
      <c r="A51" s="345">
        <v>1</v>
      </c>
      <c r="D51" s="345">
        <v>1</v>
      </c>
      <c r="H51" s="345">
        <v>4</v>
      </c>
      <c r="I51" s="345">
        <v>1</v>
      </c>
      <c r="J51" s="345">
        <v>57</v>
      </c>
      <c r="N51" s="345">
        <v>42</v>
      </c>
      <c r="O51" s="829"/>
      <c r="P51" s="829"/>
      <c r="Q51" s="829"/>
      <c r="R51" s="387" t="s">
        <v>466</v>
      </c>
      <c r="S51" s="387" t="s">
        <v>30</v>
      </c>
      <c r="T51" s="388">
        <v>950</v>
      </c>
      <c r="U51" s="389" t="s">
        <v>428</v>
      </c>
      <c r="V51" s="388">
        <v>1980</v>
      </c>
      <c r="W51" s="389" t="s">
        <v>428</v>
      </c>
      <c r="X51" s="390">
        <f t="shared" si="2"/>
        <v>1030</v>
      </c>
      <c r="Y51" s="391" t="str">
        <f t="shared" si="2"/>
        <v>-</v>
      </c>
      <c r="Z51" s="392">
        <f t="shared" si="1"/>
        <v>1000</v>
      </c>
      <c r="AA51" s="393">
        <v>500</v>
      </c>
    </row>
    <row r="52" spans="1:27" ht="18.75" customHeight="1" x14ac:dyDescent="0.15">
      <c r="A52" s="345">
        <v>1</v>
      </c>
      <c r="D52" s="345">
        <v>1</v>
      </c>
      <c r="H52" s="345">
        <v>4</v>
      </c>
      <c r="I52" s="345">
        <v>1</v>
      </c>
      <c r="J52" s="345">
        <v>58</v>
      </c>
      <c r="N52" s="345">
        <v>43</v>
      </c>
      <c r="O52" s="829"/>
      <c r="P52" s="829"/>
      <c r="Q52" s="829"/>
      <c r="R52" s="387" t="s">
        <v>467</v>
      </c>
      <c r="S52" s="387" t="s">
        <v>30</v>
      </c>
      <c r="T52" s="388">
        <v>280</v>
      </c>
      <c r="U52" s="389" t="s">
        <v>428</v>
      </c>
      <c r="V52" s="388">
        <v>700</v>
      </c>
      <c r="W52" s="389" t="s">
        <v>428</v>
      </c>
      <c r="X52" s="390">
        <f t="shared" si="2"/>
        <v>420</v>
      </c>
      <c r="Y52" s="391" t="str">
        <f t="shared" si="2"/>
        <v>-</v>
      </c>
      <c r="Z52" s="392">
        <f t="shared" si="1"/>
        <v>400</v>
      </c>
      <c r="AA52" s="393">
        <v>200</v>
      </c>
    </row>
    <row r="53" spans="1:27" ht="18.75" customHeight="1" x14ac:dyDescent="0.15">
      <c r="A53" s="345">
        <v>1</v>
      </c>
      <c r="D53" s="345">
        <v>1</v>
      </c>
      <c r="H53" s="345">
        <v>4</v>
      </c>
      <c r="I53" s="345">
        <v>1</v>
      </c>
      <c r="J53" s="345">
        <v>59</v>
      </c>
      <c r="N53" s="345">
        <v>44</v>
      </c>
      <c r="O53" s="829"/>
      <c r="P53" s="829"/>
      <c r="Q53" s="829"/>
      <c r="R53" s="387" t="s">
        <v>468</v>
      </c>
      <c r="S53" s="387" t="s">
        <v>30</v>
      </c>
      <c r="T53" s="388">
        <v>570</v>
      </c>
      <c r="U53" s="389" t="s">
        <v>428</v>
      </c>
      <c r="V53" s="388">
        <v>1090</v>
      </c>
      <c r="W53" s="389" t="s">
        <v>428</v>
      </c>
      <c r="X53" s="390">
        <f t="shared" si="2"/>
        <v>520</v>
      </c>
      <c r="Y53" s="391" t="str">
        <f t="shared" si="2"/>
        <v>-</v>
      </c>
      <c r="Z53" s="392">
        <f t="shared" si="1"/>
        <v>500</v>
      </c>
      <c r="AA53" s="393">
        <v>250</v>
      </c>
    </row>
    <row r="54" spans="1:27" ht="18.75" customHeight="1" x14ac:dyDescent="0.15">
      <c r="A54" s="345">
        <v>1</v>
      </c>
      <c r="D54" s="345">
        <v>1</v>
      </c>
      <c r="H54" s="345">
        <v>4</v>
      </c>
      <c r="I54" s="345">
        <v>1</v>
      </c>
      <c r="J54" s="345">
        <v>60</v>
      </c>
      <c r="N54" s="345">
        <v>45</v>
      </c>
      <c r="O54" s="829"/>
      <c r="P54" s="829"/>
      <c r="Q54" s="829"/>
      <c r="R54" s="387" t="s">
        <v>469</v>
      </c>
      <c r="S54" s="387" t="s">
        <v>30</v>
      </c>
      <c r="T54" s="388">
        <v>950</v>
      </c>
      <c r="U54" s="389" t="s">
        <v>428</v>
      </c>
      <c r="V54" s="388">
        <v>1710</v>
      </c>
      <c r="W54" s="389" t="s">
        <v>428</v>
      </c>
      <c r="X54" s="390">
        <f t="shared" si="2"/>
        <v>760</v>
      </c>
      <c r="Y54" s="391" t="str">
        <f t="shared" si="2"/>
        <v>-</v>
      </c>
      <c r="Z54" s="392">
        <f t="shared" si="1"/>
        <v>700</v>
      </c>
      <c r="AA54" s="393">
        <v>350</v>
      </c>
    </row>
    <row r="55" spans="1:27" ht="18.75" customHeight="1" x14ac:dyDescent="0.15">
      <c r="A55" s="345">
        <v>1</v>
      </c>
      <c r="D55" s="345">
        <v>1</v>
      </c>
      <c r="H55" s="345">
        <v>4</v>
      </c>
      <c r="I55" s="345">
        <v>1</v>
      </c>
      <c r="J55" s="345">
        <v>61</v>
      </c>
      <c r="N55" s="345">
        <v>46</v>
      </c>
      <c r="O55" s="829"/>
      <c r="P55" s="829"/>
      <c r="Q55" s="829"/>
      <c r="R55" s="387" t="s">
        <v>470</v>
      </c>
      <c r="S55" s="387" t="s">
        <v>30</v>
      </c>
      <c r="T55" s="388">
        <v>280</v>
      </c>
      <c r="U55" s="389" t="s">
        <v>428</v>
      </c>
      <c r="V55" s="388">
        <v>700</v>
      </c>
      <c r="W55" s="389" t="s">
        <v>428</v>
      </c>
      <c r="X55" s="390">
        <f t="shared" si="2"/>
        <v>420</v>
      </c>
      <c r="Y55" s="391" t="str">
        <f t="shared" si="2"/>
        <v>-</v>
      </c>
      <c r="Z55" s="392">
        <f t="shared" si="1"/>
        <v>400</v>
      </c>
      <c r="AA55" s="393">
        <v>200</v>
      </c>
    </row>
    <row r="56" spans="1:27" ht="18.75" customHeight="1" x14ac:dyDescent="0.15">
      <c r="A56" s="345">
        <v>1</v>
      </c>
      <c r="D56" s="345">
        <v>1</v>
      </c>
      <c r="H56" s="345">
        <v>4</v>
      </c>
      <c r="I56" s="345">
        <v>1</v>
      </c>
      <c r="J56" s="345">
        <v>62</v>
      </c>
      <c r="N56" s="345">
        <v>47</v>
      </c>
      <c r="O56" s="829"/>
      <c r="P56" s="829"/>
      <c r="Q56" s="829"/>
      <c r="R56" s="387" t="s">
        <v>471</v>
      </c>
      <c r="S56" s="387" t="s">
        <v>30</v>
      </c>
      <c r="T56" s="388">
        <v>660</v>
      </c>
      <c r="U56" s="389" t="s">
        <v>428</v>
      </c>
      <c r="V56" s="388">
        <v>1390</v>
      </c>
      <c r="W56" s="389" t="s">
        <v>428</v>
      </c>
      <c r="X56" s="390">
        <f t="shared" si="2"/>
        <v>730</v>
      </c>
      <c r="Y56" s="391" t="str">
        <f t="shared" si="2"/>
        <v>-</v>
      </c>
      <c r="Z56" s="392">
        <f t="shared" si="1"/>
        <v>700</v>
      </c>
      <c r="AA56" s="393">
        <v>350</v>
      </c>
    </row>
    <row r="57" spans="1:27" ht="18.75" customHeight="1" x14ac:dyDescent="0.15">
      <c r="A57" s="345">
        <v>1</v>
      </c>
      <c r="H57" s="345">
        <v>4</v>
      </c>
      <c r="I57" s="345">
        <v>1</v>
      </c>
      <c r="J57" s="345">
        <v>63</v>
      </c>
      <c r="N57" s="345">
        <v>48</v>
      </c>
      <c r="O57" s="830"/>
      <c r="P57" s="830"/>
      <c r="Q57" s="830"/>
      <c r="R57" s="387" t="s">
        <v>458</v>
      </c>
      <c r="S57" s="387" t="s">
        <v>30</v>
      </c>
      <c r="T57" s="388">
        <v>380</v>
      </c>
      <c r="U57" s="389" t="s">
        <v>428</v>
      </c>
      <c r="V57" s="388">
        <v>800</v>
      </c>
      <c r="W57" s="389" t="s">
        <v>428</v>
      </c>
      <c r="X57" s="390">
        <f t="shared" si="2"/>
        <v>420</v>
      </c>
      <c r="Y57" s="391" t="str">
        <f t="shared" si="2"/>
        <v>-</v>
      </c>
      <c r="Z57" s="392">
        <f t="shared" si="1"/>
        <v>400</v>
      </c>
      <c r="AA57" s="393">
        <v>200</v>
      </c>
    </row>
    <row r="58" spans="1:27" ht="18.75" customHeight="1" x14ac:dyDescent="0.15">
      <c r="A58" s="345">
        <v>1</v>
      </c>
      <c r="H58" s="345">
        <v>5</v>
      </c>
      <c r="I58" s="345">
        <v>1</v>
      </c>
      <c r="J58" s="345">
        <v>93</v>
      </c>
      <c r="N58" s="345">
        <v>49</v>
      </c>
      <c r="O58" s="828" t="s">
        <v>420</v>
      </c>
      <c r="P58" s="828" t="s">
        <v>472</v>
      </c>
      <c r="Q58" s="828" t="s">
        <v>473</v>
      </c>
      <c r="R58" s="387" t="s">
        <v>474</v>
      </c>
      <c r="S58" s="387" t="s">
        <v>30</v>
      </c>
      <c r="T58" s="388">
        <v>230</v>
      </c>
      <c r="U58" s="389" t="s">
        <v>428</v>
      </c>
      <c r="V58" s="388">
        <v>500</v>
      </c>
      <c r="W58" s="389" t="s">
        <v>428</v>
      </c>
      <c r="X58" s="390">
        <f t="shared" si="2"/>
        <v>270</v>
      </c>
      <c r="Y58" s="391" t="str">
        <f t="shared" si="2"/>
        <v>-</v>
      </c>
      <c r="Z58" s="392">
        <f t="shared" si="1"/>
        <v>200</v>
      </c>
      <c r="AA58" s="393">
        <v>100</v>
      </c>
    </row>
    <row r="59" spans="1:27" ht="18.75" customHeight="1" x14ac:dyDescent="0.15">
      <c r="A59" s="345">
        <v>1</v>
      </c>
      <c r="H59" s="345">
        <v>5</v>
      </c>
      <c r="I59" s="345">
        <v>1</v>
      </c>
      <c r="J59" s="345">
        <v>94</v>
      </c>
      <c r="N59" s="345">
        <v>50</v>
      </c>
      <c r="O59" s="829"/>
      <c r="P59" s="829"/>
      <c r="Q59" s="829"/>
      <c r="R59" s="387" t="s">
        <v>475</v>
      </c>
      <c r="S59" s="387" t="s">
        <v>30</v>
      </c>
      <c r="T59" s="388">
        <v>280</v>
      </c>
      <c r="U59" s="389" t="s">
        <v>428</v>
      </c>
      <c r="V59" s="388">
        <v>790</v>
      </c>
      <c r="W59" s="389" t="s">
        <v>428</v>
      </c>
      <c r="X59" s="390">
        <f t="shared" si="2"/>
        <v>510</v>
      </c>
      <c r="Y59" s="391" t="str">
        <f t="shared" si="2"/>
        <v>-</v>
      </c>
      <c r="Z59" s="392">
        <f t="shared" si="1"/>
        <v>500</v>
      </c>
      <c r="AA59" s="393">
        <v>250</v>
      </c>
    </row>
    <row r="60" spans="1:27" ht="18.75" customHeight="1" x14ac:dyDescent="0.15">
      <c r="A60" s="345">
        <v>1</v>
      </c>
      <c r="H60" s="345">
        <v>5</v>
      </c>
      <c r="I60" s="345">
        <v>1</v>
      </c>
      <c r="J60" s="345">
        <v>95</v>
      </c>
      <c r="N60" s="345">
        <v>51</v>
      </c>
      <c r="O60" s="829"/>
      <c r="P60" s="829"/>
      <c r="Q60" s="829"/>
      <c r="R60" s="387" t="s">
        <v>476</v>
      </c>
      <c r="S60" s="387" t="s">
        <v>30</v>
      </c>
      <c r="T60" s="388">
        <v>380</v>
      </c>
      <c r="U60" s="389" t="s">
        <v>428</v>
      </c>
      <c r="V60" s="388">
        <v>830</v>
      </c>
      <c r="W60" s="389" t="s">
        <v>428</v>
      </c>
      <c r="X60" s="390">
        <f t="shared" si="2"/>
        <v>450</v>
      </c>
      <c r="Y60" s="391" t="str">
        <f t="shared" si="2"/>
        <v>-</v>
      </c>
      <c r="Z60" s="392">
        <f t="shared" si="1"/>
        <v>400</v>
      </c>
      <c r="AA60" s="393">
        <v>200</v>
      </c>
    </row>
    <row r="61" spans="1:27" ht="18.75" customHeight="1" x14ac:dyDescent="0.15">
      <c r="A61" s="345">
        <v>1</v>
      </c>
      <c r="H61" s="345">
        <v>5</v>
      </c>
      <c r="I61" s="345">
        <v>1</v>
      </c>
      <c r="J61" s="345">
        <v>96</v>
      </c>
      <c r="N61" s="345">
        <v>52</v>
      </c>
      <c r="O61" s="829"/>
      <c r="P61" s="829"/>
      <c r="Q61" s="829"/>
      <c r="R61" s="387" t="s">
        <v>477</v>
      </c>
      <c r="S61" s="387" t="s">
        <v>30</v>
      </c>
      <c r="T61" s="388">
        <v>380</v>
      </c>
      <c r="U61" s="389" t="s">
        <v>428</v>
      </c>
      <c r="V61" s="388">
        <v>810</v>
      </c>
      <c r="W61" s="389" t="s">
        <v>428</v>
      </c>
      <c r="X61" s="390">
        <f t="shared" si="2"/>
        <v>430</v>
      </c>
      <c r="Y61" s="391" t="str">
        <f t="shared" si="2"/>
        <v>-</v>
      </c>
      <c r="Z61" s="392">
        <f t="shared" si="1"/>
        <v>400</v>
      </c>
      <c r="AA61" s="393">
        <v>200</v>
      </c>
    </row>
    <row r="62" spans="1:27" ht="18.75" customHeight="1" x14ac:dyDescent="0.15">
      <c r="A62" s="345">
        <v>1</v>
      </c>
      <c r="H62" s="345">
        <v>5</v>
      </c>
      <c r="I62" s="345">
        <v>1</v>
      </c>
      <c r="J62" s="345">
        <v>97</v>
      </c>
      <c r="N62" s="345">
        <v>53</v>
      </c>
      <c r="O62" s="829"/>
      <c r="P62" s="830"/>
      <c r="Q62" s="830"/>
      <c r="R62" s="387" t="s">
        <v>478</v>
      </c>
      <c r="S62" s="387" t="s">
        <v>30</v>
      </c>
      <c r="T62" s="388">
        <v>170</v>
      </c>
      <c r="U62" s="389" t="s">
        <v>428</v>
      </c>
      <c r="V62" s="388">
        <v>240</v>
      </c>
      <c r="W62" s="389" t="s">
        <v>428</v>
      </c>
      <c r="X62" s="390">
        <f t="shared" si="2"/>
        <v>70</v>
      </c>
      <c r="Y62" s="391" t="str">
        <f t="shared" si="2"/>
        <v>-</v>
      </c>
      <c r="Z62" s="392">
        <f t="shared" si="1"/>
        <v>0</v>
      </c>
      <c r="AA62" s="393">
        <v>0</v>
      </c>
    </row>
    <row r="63" spans="1:27" ht="18.75" customHeight="1" x14ac:dyDescent="0.15">
      <c r="A63" s="345">
        <v>1</v>
      </c>
      <c r="H63" s="345">
        <v>6</v>
      </c>
      <c r="I63" s="345">
        <v>1</v>
      </c>
      <c r="J63" s="345">
        <v>98</v>
      </c>
      <c r="N63" s="345">
        <v>54</v>
      </c>
      <c r="O63" s="829"/>
      <c r="P63" s="828" t="s">
        <v>479</v>
      </c>
      <c r="Q63" s="828" t="s">
        <v>480</v>
      </c>
      <c r="R63" s="387" t="s">
        <v>481</v>
      </c>
      <c r="S63" s="387" t="s">
        <v>30</v>
      </c>
      <c r="T63" s="388">
        <v>380</v>
      </c>
      <c r="U63" s="389" t="s">
        <v>428</v>
      </c>
      <c r="V63" s="388">
        <v>850</v>
      </c>
      <c r="W63" s="389" t="s">
        <v>428</v>
      </c>
      <c r="X63" s="390">
        <f t="shared" si="2"/>
        <v>470</v>
      </c>
      <c r="Y63" s="391" t="str">
        <f t="shared" si="2"/>
        <v>-</v>
      </c>
      <c r="Z63" s="392">
        <f t="shared" si="1"/>
        <v>400</v>
      </c>
      <c r="AA63" s="393">
        <v>200</v>
      </c>
    </row>
    <row r="64" spans="1:27" ht="18.75" customHeight="1" x14ac:dyDescent="0.15">
      <c r="A64" s="345">
        <v>1</v>
      </c>
      <c r="H64" s="345">
        <v>6</v>
      </c>
      <c r="I64" s="345">
        <v>1</v>
      </c>
      <c r="J64" s="345">
        <v>99</v>
      </c>
      <c r="N64" s="345">
        <v>55</v>
      </c>
      <c r="O64" s="829"/>
      <c r="P64" s="829"/>
      <c r="Q64" s="829"/>
      <c r="R64" s="387" t="s">
        <v>482</v>
      </c>
      <c r="S64" s="387" t="s">
        <v>30</v>
      </c>
      <c r="T64" s="388">
        <v>280</v>
      </c>
      <c r="U64" s="389" t="s">
        <v>428</v>
      </c>
      <c r="V64" s="388">
        <v>750</v>
      </c>
      <c r="W64" s="389" t="s">
        <v>428</v>
      </c>
      <c r="X64" s="390">
        <f t="shared" si="2"/>
        <v>470</v>
      </c>
      <c r="Y64" s="391" t="str">
        <f t="shared" si="2"/>
        <v>-</v>
      </c>
      <c r="Z64" s="392">
        <f t="shared" si="1"/>
        <v>400</v>
      </c>
      <c r="AA64" s="393">
        <v>200</v>
      </c>
    </row>
    <row r="65" spans="1:27" ht="18.75" customHeight="1" x14ac:dyDescent="0.15">
      <c r="A65" s="345">
        <v>1</v>
      </c>
      <c r="H65" s="345">
        <v>6</v>
      </c>
      <c r="I65" s="345">
        <v>1</v>
      </c>
      <c r="J65" s="345">
        <v>100</v>
      </c>
      <c r="N65" s="345">
        <v>56</v>
      </c>
      <c r="O65" s="829"/>
      <c r="P65" s="830"/>
      <c r="Q65" s="830"/>
      <c r="R65" s="387" t="s">
        <v>483</v>
      </c>
      <c r="S65" s="387" t="s">
        <v>30</v>
      </c>
      <c r="T65" s="388">
        <v>210</v>
      </c>
      <c r="U65" s="389" t="s">
        <v>428</v>
      </c>
      <c r="V65" s="388">
        <v>400</v>
      </c>
      <c r="W65" s="389" t="s">
        <v>428</v>
      </c>
      <c r="X65" s="390">
        <f t="shared" si="2"/>
        <v>190</v>
      </c>
      <c r="Y65" s="391" t="str">
        <f t="shared" si="2"/>
        <v>-</v>
      </c>
      <c r="Z65" s="392">
        <f t="shared" si="1"/>
        <v>100</v>
      </c>
      <c r="AA65" s="393">
        <v>50</v>
      </c>
    </row>
    <row r="66" spans="1:27" ht="18.75" customHeight="1" x14ac:dyDescent="0.15">
      <c r="A66" s="345">
        <v>1</v>
      </c>
      <c r="H66" s="345">
        <v>7</v>
      </c>
      <c r="I66" s="345">
        <v>1</v>
      </c>
      <c r="J66" s="345">
        <v>106</v>
      </c>
      <c r="N66" s="345">
        <v>57</v>
      </c>
      <c r="O66" s="829"/>
      <c r="P66" s="387" t="s">
        <v>484</v>
      </c>
      <c r="Q66" s="387" t="s">
        <v>222</v>
      </c>
      <c r="R66" s="387" t="s">
        <v>222</v>
      </c>
      <c r="S66" s="387" t="s">
        <v>30</v>
      </c>
      <c r="T66" s="388">
        <v>230</v>
      </c>
      <c r="U66" s="389" t="s">
        <v>428</v>
      </c>
      <c r="V66" s="388">
        <v>460</v>
      </c>
      <c r="W66" s="389" t="s">
        <v>428</v>
      </c>
      <c r="X66" s="390">
        <f t="shared" si="2"/>
        <v>230</v>
      </c>
      <c r="Y66" s="391" t="str">
        <f t="shared" si="2"/>
        <v>-</v>
      </c>
      <c r="Z66" s="392">
        <f t="shared" si="1"/>
        <v>200</v>
      </c>
      <c r="AA66" s="393">
        <v>100</v>
      </c>
    </row>
    <row r="67" spans="1:27" ht="18.75" customHeight="1" x14ac:dyDescent="0.15">
      <c r="D67" s="345">
        <v>1</v>
      </c>
      <c r="G67" s="345">
        <v>1</v>
      </c>
      <c r="H67" s="345">
        <v>9</v>
      </c>
      <c r="I67" s="345">
        <v>1</v>
      </c>
      <c r="J67" s="345">
        <v>33</v>
      </c>
      <c r="N67" s="345">
        <v>58</v>
      </c>
      <c r="O67" s="829"/>
      <c r="P67" s="828" t="s">
        <v>485</v>
      </c>
      <c r="Q67" s="828" t="s">
        <v>486</v>
      </c>
      <c r="R67" s="387" t="s">
        <v>487</v>
      </c>
      <c r="S67" s="387" t="s">
        <v>30</v>
      </c>
      <c r="T67" s="388">
        <v>230</v>
      </c>
      <c r="U67" s="389" t="s">
        <v>428</v>
      </c>
      <c r="V67" s="388">
        <v>320</v>
      </c>
      <c r="W67" s="389" t="s">
        <v>428</v>
      </c>
      <c r="X67" s="390">
        <f t="shared" si="2"/>
        <v>90</v>
      </c>
      <c r="Y67" s="391" t="str">
        <f t="shared" si="2"/>
        <v>-</v>
      </c>
      <c r="Z67" s="392">
        <f t="shared" si="1"/>
        <v>0</v>
      </c>
      <c r="AA67" s="393">
        <v>0</v>
      </c>
    </row>
    <row r="68" spans="1:27" ht="18.75" customHeight="1" x14ac:dyDescent="0.15">
      <c r="D68" s="345">
        <v>1</v>
      </c>
      <c r="G68" s="345">
        <v>1</v>
      </c>
      <c r="H68" s="345">
        <v>9</v>
      </c>
      <c r="I68" s="345">
        <v>1</v>
      </c>
      <c r="J68" s="345">
        <v>34</v>
      </c>
      <c r="N68" s="345">
        <v>59</v>
      </c>
      <c r="O68" s="829"/>
      <c r="P68" s="829"/>
      <c r="Q68" s="829"/>
      <c r="R68" s="387" t="s">
        <v>488</v>
      </c>
      <c r="S68" s="387" t="s">
        <v>30</v>
      </c>
      <c r="T68" s="388">
        <v>480</v>
      </c>
      <c r="U68" s="389" t="s">
        <v>428</v>
      </c>
      <c r="V68" s="388">
        <v>870</v>
      </c>
      <c r="W68" s="389" t="s">
        <v>428</v>
      </c>
      <c r="X68" s="390">
        <f t="shared" si="2"/>
        <v>390</v>
      </c>
      <c r="Y68" s="391" t="str">
        <f t="shared" si="2"/>
        <v>-</v>
      </c>
      <c r="Z68" s="392">
        <f t="shared" si="1"/>
        <v>300</v>
      </c>
      <c r="AA68" s="396">
        <v>200</v>
      </c>
    </row>
    <row r="69" spans="1:27" ht="18.75" customHeight="1" x14ac:dyDescent="0.15">
      <c r="D69" s="345">
        <v>1</v>
      </c>
      <c r="H69" s="345">
        <v>9</v>
      </c>
      <c r="I69" s="345">
        <v>1</v>
      </c>
      <c r="J69" s="345">
        <v>35</v>
      </c>
      <c r="N69" s="345">
        <v>60</v>
      </c>
      <c r="O69" s="829"/>
      <c r="P69" s="829"/>
      <c r="Q69" s="829"/>
      <c r="R69" s="387" t="s">
        <v>489</v>
      </c>
      <c r="S69" s="387" t="s">
        <v>30</v>
      </c>
      <c r="T69" s="388">
        <v>860</v>
      </c>
      <c r="U69" s="389" t="s">
        <v>428</v>
      </c>
      <c r="V69" s="388">
        <v>1720</v>
      </c>
      <c r="W69" s="389" t="s">
        <v>428</v>
      </c>
      <c r="X69" s="390">
        <f t="shared" ref="X69:Y94" si="3">IF(T69="-","-",+V69-T69)</f>
        <v>860</v>
      </c>
      <c r="Y69" s="391" t="str">
        <f t="shared" si="3"/>
        <v>-</v>
      </c>
      <c r="Z69" s="392">
        <f t="shared" si="1"/>
        <v>800</v>
      </c>
      <c r="AA69" s="393">
        <v>400</v>
      </c>
    </row>
    <row r="70" spans="1:27" ht="18.75" customHeight="1" x14ac:dyDescent="0.15">
      <c r="D70" s="345">
        <v>1</v>
      </c>
      <c r="H70" s="345">
        <v>9</v>
      </c>
      <c r="I70" s="345">
        <v>1</v>
      </c>
      <c r="J70" s="345">
        <v>36</v>
      </c>
      <c r="N70" s="345">
        <v>61</v>
      </c>
      <c r="O70" s="829"/>
      <c r="P70" s="829"/>
      <c r="Q70" s="829"/>
      <c r="R70" s="387" t="s">
        <v>490</v>
      </c>
      <c r="S70" s="387" t="s">
        <v>30</v>
      </c>
      <c r="T70" s="388">
        <v>1580</v>
      </c>
      <c r="U70" s="389" t="s">
        <v>428</v>
      </c>
      <c r="V70" s="388">
        <v>2800</v>
      </c>
      <c r="W70" s="389" t="s">
        <v>428</v>
      </c>
      <c r="X70" s="390">
        <f t="shared" si="3"/>
        <v>1220</v>
      </c>
      <c r="Y70" s="391" t="str">
        <f t="shared" si="3"/>
        <v>-</v>
      </c>
      <c r="Z70" s="392">
        <f t="shared" si="1"/>
        <v>1200</v>
      </c>
      <c r="AA70" s="393">
        <v>600</v>
      </c>
    </row>
    <row r="71" spans="1:27" ht="18.75" customHeight="1" x14ac:dyDescent="0.15">
      <c r="A71" s="345">
        <v>1</v>
      </c>
      <c r="H71" s="345">
        <v>10</v>
      </c>
      <c r="I71" s="345">
        <v>1</v>
      </c>
      <c r="J71" s="345">
        <v>90</v>
      </c>
      <c r="N71" s="345">
        <v>67</v>
      </c>
      <c r="O71" s="829"/>
      <c r="P71" s="828" t="s">
        <v>12</v>
      </c>
      <c r="Q71" s="828" t="s">
        <v>491</v>
      </c>
      <c r="R71" s="387" t="s">
        <v>492</v>
      </c>
      <c r="S71" s="387" t="s">
        <v>30</v>
      </c>
      <c r="T71" s="388">
        <v>150</v>
      </c>
      <c r="U71" s="389" t="s">
        <v>428</v>
      </c>
      <c r="V71" s="388">
        <v>220</v>
      </c>
      <c r="W71" s="389" t="s">
        <v>428</v>
      </c>
      <c r="X71" s="390">
        <f t="shared" si="3"/>
        <v>70</v>
      </c>
      <c r="Y71" s="391" t="str">
        <f t="shared" si="3"/>
        <v>-</v>
      </c>
      <c r="Z71" s="392">
        <f t="shared" si="1"/>
        <v>0</v>
      </c>
      <c r="AA71" s="393">
        <v>0</v>
      </c>
    </row>
    <row r="72" spans="1:27" ht="18.75" customHeight="1" x14ac:dyDescent="0.15">
      <c r="A72" s="345">
        <v>1</v>
      </c>
      <c r="H72" s="345">
        <v>10</v>
      </c>
      <c r="I72" s="345">
        <v>1</v>
      </c>
      <c r="J72" s="345">
        <v>91</v>
      </c>
      <c r="N72" s="345">
        <v>68</v>
      </c>
      <c r="O72" s="829"/>
      <c r="P72" s="829"/>
      <c r="Q72" s="829"/>
      <c r="R72" s="387" t="s">
        <v>493</v>
      </c>
      <c r="S72" s="387" t="s">
        <v>30</v>
      </c>
      <c r="T72" s="388" t="s">
        <v>428</v>
      </c>
      <c r="U72" s="389" t="s">
        <v>428</v>
      </c>
      <c r="V72" s="388">
        <v>220</v>
      </c>
      <c r="W72" s="389" t="s">
        <v>428</v>
      </c>
      <c r="X72" s="390" t="str">
        <f t="shared" si="3"/>
        <v>-</v>
      </c>
      <c r="Y72" s="391" t="str">
        <f t="shared" si="3"/>
        <v>-</v>
      </c>
      <c r="Z72" s="397" t="s">
        <v>449</v>
      </c>
      <c r="AA72" s="393"/>
    </row>
    <row r="73" spans="1:27" ht="18.75" customHeight="1" x14ac:dyDescent="0.15">
      <c r="A73" s="345">
        <v>1</v>
      </c>
      <c r="H73" s="345">
        <v>10</v>
      </c>
      <c r="I73" s="345">
        <v>1</v>
      </c>
      <c r="J73" s="345">
        <v>92</v>
      </c>
      <c r="N73" s="345">
        <v>69</v>
      </c>
      <c r="O73" s="829"/>
      <c r="P73" s="829"/>
      <c r="Q73" s="830"/>
      <c r="R73" s="387" t="s">
        <v>494</v>
      </c>
      <c r="S73" s="387" t="s">
        <v>30</v>
      </c>
      <c r="T73" s="388">
        <v>140</v>
      </c>
      <c r="U73" s="389" t="s">
        <v>428</v>
      </c>
      <c r="V73" s="388">
        <v>220</v>
      </c>
      <c r="W73" s="389" t="s">
        <v>428</v>
      </c>
      <c r="X73" s="390">
        <f t="shared" si="3"/>
        <v>80</v>
      </c>
      <c r="Y73" s="391" t="str">
        <f t="shared" si="3"/>
        <v>-</v>
      </c>
      <c r="Z73" s="392">
        <f t="shared" si="1"/>
        <v>0</v>
      </c>
      <c r="AA73" s="393">
        <v>0</v>
      </c>
    </row>
    <row r="74" spans="1:27" ht="18.75" customHeight="1" x14ac:dyDescent="0.15">
      <c r="H74" s="345">
        <v>11</v>
      </c>
      <c r="I74" s="345">
        <v>1</v>
      </c>
      <c r="J74" s="345">
        <v>102</v>
      </c>
      <c r="N74" s="345">
        <v>70</v>
      </c>
      <c r="O74" s="829"/>
      <c r="P74" s="828" t="s">
        <v>495</v>
      </c>
      <c r="Q74" s="828" t="s">
        <v>496</v>
      </c>
      <c r="R74" s="387" t="s">
        <v>497</v>
      </c>
      <c r="S74" s="387" t="s">
        <v>30</v>
      </c>
      <c r="T74" s="388">
        <v>200</v>
      </c>
      <c r="U74" s="389" t="s">
        <v>428</v>
      </c>
      <c r="V74" s="388">
        <v>280</v>
      </c>
      <c r="W74" s="389" t="s">
        <v>428</v>
      </c>
      <c r="X74" s="390">
        <f t="shared" si="3"/>
        <v>80</v>
      </c>
      <c r="Y74" s="391" t="str">
        <f t="shared" si="3"/>
        <v>-</v>
      </c>
      <c r="Z74" s="392">
        <f t="shared" si="1"/>
        <v>0</v>
      </c>
      <c r="AA74" s="393">
        <v>0</v>
      </c>
    </row>
    <row r="75" spans="1:27" ht="18.75" customHeight="1" x14ac:dyDescent="0.15">
      <c r="H75" s="345">
        <v>11</v>
      </c>
      <c r="I75" s="345">
        <v>1</v>
      </c>
      <c r="J75" s="345">
        <v>103</v>
      </c>
      <c r="N75" s="345">
        <v>71</v>
      </c>
      <c r="O75" s="829"/>
      <c r="P75" s="829"/>
      <c r="Q75" s="829"/>
      <c r="R75" s="387" t="s">
        <v>498</v>
      </c>
      <c r="S75" s="387" t="s">
        <v>30</v>
      </c>
      <c r="T75" s="388">
        <v>240</v>
      </c>
      <c r="U75" s="389" t="s">
        <v>428</v>
      </c>
      <c r="V75" s="388">
        <v>440</v>
      </c>
      <c r="W75" s="389" t="s">
        <v>428</v>
      </c>
      <c r="X75" s="390">
        <f t="shared" si="3"/>
        <v>200</v>
      </c>
      <c r="Y75" s="391" t="str">
        <f t="shared" si="3"/>
        <v>-</v>
      </c>
      <c r="Z75" s="392">
        <f t="shared" ref="Z75:Z127" si="4">ROUNDDOWN(X75,-2)</f>
        <v>200</v>
      </c>
      <c r="AA75" s="393">
        <v>100</v>
      </c>
    </row>
    <row r="76" spans="1:27" ht="18.75" customHeight="1" x14ac:dyDescent="0.15">
      <c r="H76" s="345">
        <v>11</v>
      </c>
      <c r="I76" s="345">
        <v>1</v>
      </c>
      <c r="J76" s="345">
        <v>104</v>
      </c>
      <c r="N76" s="345">
        <v>72</v>
      </c>
      <c r="O76" s="829"/>
      <c r="P76" s="829"/>
      <c r="Q76" s="830"/>
      <c r="R76" s="387" t="s">
        <v>499</v>
      </c>
      <c r="S76" s="387" t="s">
        <v>30</v>
      </c>
      <c r="T76" s="388">
        <v>380</v>
      </c>
      <c r="U76" s="389" t="s">
        <v>428</v>
      </c>
      <c r="V76" s="388">
        <v>520</v>
      </c>
      <c r="W76" s="389" t="s">
        <v>428</v>
      </c>
      <c r="X76" s="390">
        <f t="shared" si="3"/>
        <v>140</v>
      </c>
      <c r="Y76" s="391" t="str">
        <f t="shared" si="3"/>
        <v>-</v>
      </c>
      <c r="Z76" s="392">
        <f t="shared" si="4"/>
        <v>100</v>
      </c>
      <c r="AA76" s="393">
        <v>50</v>
      </c>
    </row>
    <row r="77" spans="1:27" ht="18.75" customHeight="1" x14ac:dyDescent="0.15">
      <c r="H77" s="345">
        <v>11</v>
      </c>
      <c r="I77" s="345">
        <v>1</v>
      </c>
      <c r="J77" s="345">
        <v>105</v>
      </c>
      <c r="N77" s="345">
        <v>73</v>
      </c>
      <c r="O77" s="829"/>
      <c r="P77" s="830"/>
      <c r="Q77" s="387" t="s">
        <v>500</v>
      </c>
      <c r="R77" s="387" t="s">
        <v>500</v>
      </c>
      <c r="S77" s="387" t="s">
        <v>30</v>
      </c>
      <c r="T77" s="388">
        <v>170</v>
      </c>
      <c r="U77" s="389" t="s">
        <v>428</v>
      </c>
      <c r="V77" s="388">
        <v>220</v>
      </c>
      <c r="W77" s="389" t="s">
        <v>428</v>
      </c>
      <c r="X77" s="390">
        <f t="shared" si="3"/>
        <v>50</v>
      </c>
      <c r="Y77" s="391" t="str">
        <f t="shared" si="3"/>
        <v>-</v>
      </c>
      <c r="Z77" s="392">
        <f t="shared" si="4"/>
        <v>0</v>
      </c>
      <c r="AA77" s="393">
        <v>0</v>
      </c>
    </row>
    <row r="78" spans="1:27" ht="18.75" customHeight="1" x14ac:dyDescent="0.15">
      <c r="H78" s="345">
        <v>12</v>
      </c>
      <c r="I78" s="345">
        <v>1</v>
      </c>
      <c r="J78" s="345">
        <v>64</v>
      </c>
      <c r="N78" s="345">
        <v>74</v>
      </c>
      <c r="O78" s="829"/>
      <c r="P78" s="828" t="s">
        <v>405</v>
      </c>
      <c r="Q78" s="828" t="s">
        <v>501</v>
      </c>
      <c r="R78" s="387" t="s">
        <v>502</v>
      </c>
      <c r="S78" s="387" t="s">
        <v>30</v>
      </c>
      <c r="T78" s="388" t="s">
        <v>428</v>
      </c>
      <c r="U78" s="389" t="s">
        <v>428</v>
      </c>
      <c r="V78" s="388">
        <v>170</v>
      </c>
      <c r="W78" s="389" t="s">
        <v>428</v>
      </c>
      <c r="X78" s="390" t="str">
        <f t="shared" si="3"/>
        <v>-</v>
      </c>
      <c r="Y78" s="391" t="str">
        <f t="shared" si="3"/>
        <v>-</v>
      </c>
      <c r="Z78" s="397" t="s">
        <v>449</v>
      </c>
      <c r="AA78" s="393"/>
    </row>
    <row r="79" spans="1:27" ht="18.75" customHeight="1" x14ac:dyDescent="0.15">
      <c r="H79" s="345">
        <v>12</v>
      </c>
      <c r="I79" s="345">
        <v>1</v>
      </c>
      <c r="J79" s="345">
        <v>65</v>
      </c>
      <c r="N79" s="345">
        <v>75</v>
      </c>
      <c r="O79" s="829"/>
      <c r="P79" s="829"/>
      <c r="Q79" s="829"/>
      <c r="R79" s="387" t="s">
        <v>503</v>
      </c>
      <c r="S79" s="387" t="s">
        <v>30</v>
      </c>
      <c r="T79" s="388">
        <v>230</v>
      </c>
      <c r="U79" s="389" t="s">
        <v>428</v>
      </c>
      <c r="V79" s="388">
        <v>350</v>
      </c>
      <c r="W79" s="389" t="s">
        <v>428</v>
      </c>
      <c r="X79" s="390">
        <f t="shared" si="3"/>
        <v>120</v>
      </c>
      <c r="Y79" s="391" t="str">
        <f t="shared" si="3"/>
        <v>-</v>
      </c>
      <c r="Z79" s="392">
        <f t="shared" si="4"/>
        <v>100</v>
      </c>
      <c r="AA79" s="393">
        <v>50</v>
      </c>
    </row>
    <row r="80" spans="1:27" ht="18.75" customHeight="1" x14ac:dyDescent="0.15">
      <c r="H80" s="345">
        <v>12</v>
      </c>
      <c r="I80" s="345">
        <v>1</v>
      </c>
      <c r="J80" s="345">
        <v>66</v>
      </c>
      <c r="N80" s="345">
        <v>76</v>
      </c>
      <c r="O80" s="830"/>
      <c r="P80" s="830"/>
      <c r="Q80" s="830"/>
      <c r="R80" s="387" t="s">
        <v>504</v>
      </c>
      <c r="S80" s="387" t="s">
        <v>30</v>
      </c>
      <c r="T80" s="388">
        <v>230</v>
      </c>
      <c r="U80" s="389" t="s">
        <v>428</v>
      </c>
      <c r="V80" s="388">
        <v>350</v>
      </c>
      <c r="W80" s="389" t="s">
        <v>428</v>
      </c>
      <c r="X80" s="390">
        <f t="shared" si="3"/>
        <v>120</v>
      </c>
      <c r="Y80" s="391" t="str">
        <f t="shared" si="3"/>
        <v>-</v>
      </c>
      <c r="Z80" s="392">
        <f t="shared" si="4"/>
        <v>100</v>
      </c>
      <c r="AA80" s="393">
        <v>50</v>
      </c>
    </row>
    <row r="81" spans="2:27" ht="18.75" customHeight="1" x14ac:dyDescent="0.15">
      <c r="B81" s="345">
        <v>1</v>
      </c>
      <c r="H81" s="345">
        <v>13</v>
      </c>
      <c r="I81" s="345">
        <v>2</v>
      </c>
      <c r="J81" s="345">
        <v>80</v>
      </c>
      <c r="N81" s="345">
        <v>77</v>
      </c>
      <c r="O81" s="828" t="s">
        <v>505</v>
      </c>
      <c r="P81" s="828" t="s">
        <v>38</v>
      </c>
      <c r="Q81" s="828" t="s">
        <v>506</v>
      </c>
      <c r="R81" s="394" t="s">
        <v>507</v>
      </c>
      <c r="S81" s="394" t="s">
        <v>30</v>
      </c>
      <c r="T81" s="398">
        <v>170</v>
      </c>
      <c r="U81" s="399" t="s">
        <v>428</v>
      </c>
      <c r="V81" s="398">
        <v>240</v>
      </c>
      <c r="W81" s="399" t="s">
        <v>428</v>
      </c>
      <c r="X81" s="400">
        <f t="shared" si="3"/>
        <v>70</v>
      </c>
      <c r="Y81" s="401" t="str">
        <f t="shared" si="3"/>
        <v>-</v>
      </c>
      <c r="Z81" s="392">
        <f t="shared" si="4"/>
        <v>0</v>
      </c>
      <c r="AA81" s="393">
        <v>0</v>
      </c>
    </row>
    <row r="82" spans="2:27" ht="18.75" customHeight="1" x14ac:dyDescent="0.15">
      <c r="B82" s="345">
        <v>1</v>
      </c>
      <c r="H82" s="345">
        <v>13</v>
      </c>
      <c r="I82" s="345">
        <v>2</v>
      </c>
      <c r="J82" s="345">
        <v>81</v>
      </c>
      <c r="N82" s="345">
        <v>78</v>
      </c>
      <c r="O82" s="829"/>
      <c r="P82" s="829"/>
      <c r="Q82" s="829"/>
      <c r="R82" s="387" t="s">
        <v>508</v>
      </c>
      <c r="S82" s="387" t="s">
        <v>30</v>
      </c>
      <c r="T82" s="388">
        <v>210</v>
      </c>
      <c r="U82" s="389" t="s">
        <v>428</v>
      </c>
      <c r="V82" s="388">
        <v>240</v>
      </c>
      <c r="W82" s="389" t="s">
        <v>428</v>
      </c>
      <c r="X82" s="390">
        <f t="shared" si="3"/>
        <v>30</v>
      </c>
      <c r="Y82" s="391" t="str">
        <f t="shared" si="3"/>
        <v>-</v>
      </c>
      <c r="Z82" s="392">
        <f t="shared" si="4"/>
        <v>0</v>
      </c>
      <c r="AA82" s="393">
        <v>0</v>
      </c>
    </row>
    <row r="83" spans="2:27" ht="18.75" customHeight="1" x14ac:dyDescent="0.15">
      <c r="B83" s="345">
        <v>1</v>
      </c>
      <c r="H83" s="345">
        <v>13</v>
      </c>
      <c r="I83" s="345">
        <v>2</v>
      </c>
      <c r="J83" s="345">
        <v>82</v>
      </c>
      <c r="N83" s="345">
        <v>79</v>
      </c>
      <c r="O83" s="829"/>
      <c r="P83" s="829"/>
      <c r="Q83" s="829"/>
      <c r="R83" s="387" t="s">
        <v>509</v>
      </c>
      <c r="S83" s="387" t="s">
        <v>30</v>
      </c>
      <c r="T83" s="388">
        <v>230</v>
      </c>
      <c r="U83" s="389" t="s">
        <v>428</v>
      </c>
      <c r="V83" s="388">
        <v>360</v>
      </c>
      <c r="W83" s="389" t="s">
        <v>428</v>
      </c>
      <c r="X83" s="390">
        <f t="shared" si="3"/>
        <v>130</v>
      </c>
      <c r="Y83" s="391" t="str">
        <f t="shared" si="3"/>
        <v>-</v>
      </c>
      <c r="Z83" s="392">
        <f t="shared" si="4"/>
        <v>100</v>
      </c>
      <c r="AA83" s="393">
        <v>50</v>
      </c>
    </row>
    <row r="84" spans="2:27" ht="18.75" customHeight="1" x14ac:dyDescent="0.15">
      <c r="B84" s="345">
        <v>1</v>
      </c>
      <c r="H84" s="345">
        <v>13</v>
      </c>
      <c r="I84" s="345">
        <v>2</v>
      </c>
      <c r="J84" s="345">
        <v>83</v>
      </c>
      <c r="N84" s="345">
        <v>80</v>
      </c>
      <c r="O84" s="829"/>
      <c r="P84" s="829"/>
      <c r="Q84" s="829"/>
      <c r="R84" s="395" t="s">
        <v>510</v>
      </c>
      <c r="S84" s="395" t="s">
        <v>30</v>
      </c>
      <c r="T84" s="388">
        <v>230</v>
      </c>
      <c r="U84" s="389" t="s">
        <v>428</v>
      </c>
      <c r="V84" s="388">
        <v>440</v>
      </c>
      <c r="W84" s="389" t="s">
        <v>428</v>
      </c>
      <c r="X84" s="390">
        <f t="shared" si="3"/>
        <v>210</v>
      </c>
      <c r="Y84" s="391" t="str">
        <f t="shared" si="3"/>
        <v>-</v>
      </c>
      <c r="Z84" s="392">
        <f t="shared" si="4"/>
        <v>200</v>
      </c>
      <c r="AA84" s="393">
        <v>100</v>
      </c>
    </row>
    <row r="85" spans="2:27" ht="18.75" customHeight="1" x14ac:dyDescent="0.15">
      <c r="B85" s="345">
        <v>1</v>
      </c>
      <c r="H85" s="345">
        <v>13</v>
      </c>
      <c r="I85" s="345">
        <v>2</v>
      </c>
      <c r="J85" s="345">
        <v>84</v>
      </c>
      <c r="N85" s="345">
        <v>81</v>
      </c>
      <c r="O85" s="829"/>
      <c r="P85" s="829"/>
      <c r="Q85" s="829"/>
      <c r="R85" s="387" t="s">
        <v>511</v>
      </c>
      <c r="S85" s="387" t="s">
        <v>30</v>
      </c>
      <c r="T85" s="388">
        <v>170</v>
      </c>
      <c r="U85" s="389" t="s">
        <v>428</v>
      </c>
      <c r="V85" s="388">
        <v>240</v>
      </c>
      <c r="W85" s="389" t="s">
        <v>428</v>
      </c>
      <c r="X85" s="390">
        <f t="shared" si="3"/>
        <v>70</v>
      </c>
      <c r="Y85" s="391" t="str">
        <f t="shared" si="3"/>
        <v>-</v>
      </c>
      <c r="Z85" s="392">
        <f t="shared" si="4"/>
        <v>0</v>
      </c>
      <c r="AA85" s="393">
        <v>0</v>
      </c>
    </row>
    <row r="86" spans="2:27" ht="18.75" customHeight="1" x14ac:dyDescent="0.15">
      <c r="B86" s="345">
        <v>1</v>
      </c>
      <c r="H86" s="345">
        <v>13</v>
      </c>
      <c r="I86" s="345">
        <v>2</v>
      </c>
      <c r="J86" s="345">
        <v>85</v>
      </c>
      <c r="N86" s="345">
        <v>82</v>
      </c>
      <c r="O86" s="829"/>
      <c r="P86" s="829"/>
      <c r="Q86" s="829"/>
      <c r="R86" s="394" t="s">
        <v>512</v>
      </c>
      <c r="S86" s="394" t="s">
        <v>30</v>
      </c>
      <c r="T86" s="388">
        <v>210</v>
      </c>
      <c r="U86" s="389" t="s">
        <v>428</v>
      </c>
      <c r="V86" s="388">
        <v>360</v>
      </c>
      <c r="W86" s="389" t="s">
        <v>428</v>
      </c>
      <c r="X86" s="390">
        <f t="shared" si="3"/>
        <v>150</v>
      </c>
      <c r="Y86" s="391" t="str">
        <f t="shared" si="3"/>
        <v>-</v>
      </c>
      <c r="Z86" s="392">
        <f t="shared" si="4"/>
        <v>100</v>
      </c>
      <c r="AA86" s="393">
        <v>50</v>
      </c>
    </row>
    <row r="87" spans="2:27" ht="18.75" customHeight="1" x14ac:dyDescent="0.15">
      <c r="B87" s="345">
        <v>1</v>
      </c>
      <c r="H87" s="345">
        <v>13</v>
      </c>
      <c r="I87" s="345">
        <v>2</v>
      </c>
      <c r="J87" s="345">
        <v>86</v>
      </c>
      <c r="N87" s="345">
        <v>83</v>
      </c>
      <c r="O87" s="829"/>
      <c r="P87" s="829"/>
      <c r="Q87" s="829"/>
      <c r="R87" s="387" t="s">
        <v>513</v>
      </c>
      <c r="S87" s="387" t="s">
        <v>30</v>
      </c>
      <c r="T87" s="388">
        <v>230</v>
      </c>
      <c r="U87" s="389" t="s">
        <v>428</v>
      </c>
      <c r="V87" s="388">
        <v>440</v>
      </c>
      <c r="W87" s="389" t="s">
        <v>428</v>
      </c>
      <c r="X87" s="390">
        <f t="shared" si="3"/>
        <v>210</v>
      </c>
      <c r="Y87" s="391" t="str">
        <f t="shared" si="3"/>
        <v>-</v>
      </c>
      <c r="Z87" s="392">
        <f t="shared" si="4"/>
        <v>200</v>
      </c>
      <c r="AA87" s="393">
        <v>100</v>
      </c>
    </row>
    <row r="88" spans="2:27" ht="18.75" customHeight="1" x14ac:dyDescent="0.15">
      <c r="B88" s="345">
        <v>1</v>
      </c>
      <c r="H88" s="345">
        <v>13</v>
      </c>
      <c r="I88" s="345">
        <v>2</v>
      </c>
      <c r="J88" s="345">
        <v>87</v>
      </c>
      <c r="N88" s="345">
        <v>84</v>
      </c>
      <c r="O88" s="829"/>
      <c r="P88" s="829"/>
      <c r="Q88" s="829"/>
      <c r="R88" s="387" t="s">
        <v>514</v>
      </c>
      <c r="S88" s="387" t="s">
        <v>30</v>
      </c>
      <c r="T88" s="388">
        <v>170</v>
      </c>
      <c r="U88" s="389" t="s">
        <v>428</v>
      </c>
      <c r="V88" s="388">
        <v>360</v>
      </c>
      <c r="W88" s="389" t="s">
        <v>428</v>
      </c>
      <c r="X88" s="390">
        <f t="shared" si="3"/>
        <v>190</v>
      </c>
      <c r="Y88" s="391" t="str">
        <f t="shared" si="3"/>
        <v>-</v>
      </c>
      <c r="Z88" s="392">
        <f t="shared" si="4"/>
        <v>100</v>
      </c>
      <c r="AA88" s="393">
        <v>50</v>
      </c>
    </row>
    <row r="89" spans="2:27" ht="18.75" customHeight="1" x14ac:dyDescent="0.15">
      <c r="B89" s="345">
        <v>1</v>
      </c>
      <c r="H89" s="345">
        <v>13</v>
      </c>
      <c r="I89" s="345">
        <v>2</v>
      </c>
      <c r="J89" s="345">
        <v>88</v>
      </c>
      <c r="N89" s="345">
        <v>85</v>
      </c>
      <c r="O89" s="829"/>
      <c r="P89" s="829"/>
      <c r="Q89" s="829"/>
      <c r="R89" s="387" t="s">
        <v>515</v>
      </c>
      <c r="S89" s="387" t="s">
        <v>30</v>
      </c>
      <c r="T89" s="388">
        <v>210</v>
      </c>
      <c r="U89" s="389" t="s">
        <v>428</v>
      </c>
      <c r="V89" s="388">
        <v>440</v>
      </c>
      <c r="W89" s="389" t="s">
        <v>428</v>
      </c>
      <c r="X89" s="390">
        <f t="shared" si="3"/>
        <v>230</v>
      </c>
      <c r="Y89" s="391" t="str">
        <f t="shared" si="3"/>
        <v>-</v>
      </c>
      <c r="Z89" s="392">
        <f t="shared" si="4"/>
        <v>200</v>
      </c>
      <c r="AA89" s="393">
        <v>100</v>
      </c>
    </row>
    <row r="90" spans="2:27" ht="18.75" customHeight="1" x14ac:dyDescent="0.15">
      <c r="B90" s="345">
        <v>1</v>
      </c>
      <c r="H90" s="345">
        <v>13</v>
      </c>
      <c r="I90" s="345">
        <v>2</v>
      </c>
      <c r="J90" s="345">
        <v>89</v>
      </c>
      <c r="N90" s="345">
        <v>86</v>
      </c>
      <c r="O90" s="829"/>
      <c r="P90" s="830"/>
      <c r="Q90" s="830"/>
      <c r="R90" s="387" t="s">
        <v>516</v>
      </c>
      <c r="S90" s="387" t="s">
        <v>30</v>
      </c>
      <c r="T90" s="388">
        <v>170</v>
      </c>
      <c r="U90" s="389" t="s">
        <v>428</v>
      </c>
      <c r="V90" s="388">
        <v>360</v>
      </c>
      <c r="W90" s="389" t="s">
        <v>428</v>
      </c>
      <c r="X90" s="390">
        <f t="shared" si="3"/>
        <v>190</v>
      </c>
      <c r="Y90" s="391" t="str">
        <f t="shared" si="3"/>
        <v>-</v>
      </c>
      <c r="Z90" s="392">
        <f t="shared" si="4"/>
        <v>100</v>
      </c>
      <c r="AA90" s="393">
        <v>50</v>
      </c>
    </row>
    <row r="91" spans="2:27" ht="18.75" customHeight="1" x14ac:dyDescent="0.15">
      <c r="B91" s="345">
        <v>1</v>
      </c>
      <c r="H91" s="345">
        <v>14</v>
      </c>
      <c r="I91" s="345">
        <v>2</v>
      </c>
      <c r="J91" s="345">
        <v>10</v>
      </c>
      <c r="N91" s="345">
        <v>87</v>
      </c>
      <c r="O91" s="829"/>
      <c r="P91" s="828" t="s">
        <v>517</v>
      </c>
      <c r="Q91" s="828" t="s">
        <v>518</v>
      </c>
      <c r="R91" s="387" t="s">
        <v>519</v>
      </c>
      <c r="S91" s="387" t="s">
        <v>30</v>
      </c>
      <c r="T91" s="388">
        <v>1380</v>
      </c>
      <c r="U91" s="389">
        <v>2630</v>
      </c>
      <c r="V91" s="388">
        <v>2520</v>
      </c>
      <c r="W91" s="389">
        <v>4290</v>
      </c>
      <c r="X91" s="390">
        <f t="shared" si="3"/>
        <v>1140</v>
      </c>
      <c r="Y91" s="391">
        <f t="shared" si="3"/>
        <v>1660</v>
      </c>
      <c r="Z91" s="392">
        <f t="shared" si="4"/>
        <v>1100</v>
      </c>
      <c r="AA91" s="393">
        <v>550</v>
      </c>
    </row>
    <row r="92" spans="2:27" ht="18.75" customHeight="1" x14ac:dyDescent="0.15">
      <c r="B92" s="345">
        <v>1</v>
      </c>
      <c r="H92" s="345">
        <v>14</v>
      </c>
      <c r="I92" s="345">
        <v>2</v>
      </c>
      <c r="J92" s="345">
        <v>13</v>
      </c>
      <c r="N92" s="345">
        <v>88</v>
      </c>
      <c r="O92" s="829"/>
      <c r="P92" s="829"/>
      <c r="Q92" s="830"/>
      <c r="R92" s="387" t="s">
        <v>519</v>
      </c>
      <c r="S92" s="387" t="s">
        <v>182</v>
      </c>
      <c r="T92" s="388">
        <v>2830</v>
      </c>
      <c r="U92" s="389">
        <v>5370</v>
      </c>
      <c r="V92" s="388">
        <v>5130</v>
      </c>
      <c r="W92" s="389">
        <v>8730</v>
      </c>
      <c r="X92" s="390">
        <f t="shared" si="3"/>
        <v>2300</v>
      </c>
      <c r="Y92" s="391">
        <f t="shared" si="3"/>
        <v>3360</v>
      </c>
      <c r="Z92" s="392">
        <f t="shared" si="4"/>
        <v>2300</v>
      </c>
      <c r="AA92" s="393">
        <v>1150</v>
      </c>
    </row>
    <row r="93" spans="2:27" ht="18.75" customHeight="1" x14ac:dyDescent="0.15">
      <c r="B93" s="345">
        <v>1</v>
      </c>
      <c r="H93" s="345">
        <v>14</v>
      </c>
      <c r="I93" s="345">
        <v>2</v>
      </c>
      <c r="J93" s="345">
        <v>108</v>
      </c>
      <c r="N93" s="345">
        <v>89</v>
      </c>
      <c r="O93" s="830"/>
      <c r="P93" s="829"/>
      <c r="Q93" s="387" t="s">
        <v>520</v>
      </c>
      <c r="R93" s="387" t="s">
        <v>520</v>
      </c>
      <c r="S93" s="387" t="s">
        <v>30</v>
      </c>
      <c r="T93" s="388">
        <v>910</v>
      </c>
      <c r="U93" s="389">
        <v>1730</v>
      </c>
      <c r="V93" s="388">
        <v>1930</v>
      </c>
      <c r="W93" s="389">
        <v>3290</v>
      </c>
      <c r="X93" s="390">
        <f t="shared" si="3"/>
        <v>1020</v>
      </c>
      <c r="Y93" s="391">
        <f t="shared" si="3"/>
        <v>1560</v>
      </c>
      <c r="Z93" s="392">
        <f t="shared" si="4"/>
        <v>1000</v>
      </c>
      <c r="AA93" s="393">
        <v>500</v>
      </c>
    </row>
    <row r="94" spans="2:27" ht="18.75" customHeight="1" x14ac:dyDescent="0.15">
      <c r="B94" s="345">
        <v>1</v>
      </c>
      <c r="C94" s="345">
        <v>1</v>
      </c>
      <c r="H94" s="345">
        <v>14</v>
      </c>
      <c r="I94" s="345">
        <v>3</v>
      </c>
      <c r="J94" s="345">
        <v>12</v>
      </c>
      <c r="N94" s="345">
        <v>90</v>
      </c>
      <c r="O94" s="828" t="s">
        <v>521</v>
      </c>
      <c r="P94" s="829"/>
      <c r="Q94" s="828" t="s">
        <v>518</v>
      </c>
      <c r="R94" s="387" t="s">
        <v>522</v>
      </c>
      <c r="S94" s="387" t="s">
        <v>30</v>
      </c>
      <c r="T94" s="388">
        <v>1310</v>
      </c>
      <c r="U94" s="389" t="s">
        <v>428</v>
      </c>
      <c r="V94" s="388">
        <v>2440</v>
      </c>
      <c r="W94" s="389" t="s">
        <v>428</v>
      </c>
      <c r="X94" s="390">
        <f t="shared" si="3"/>
        <v>1130</v>
      </c>
      <c r="Y94" s="391" t="str">
        <f t="shared" si="3"/>
        <v>-</v>
      </c>
      <c r="Z94" s="392">
        <f t="shared" si="4"/>
        <v>1100</v>
      </c>
      <c r="AA94" s="393">
        <v>550</v>
      </c>
    </row>
    <row r="95" spans="2:27" ht="18.75" customHeight="1" x14ac:dyDescent="0.15">
      <c r="B95" s="345">
        <v>1</v>
      </c>
      <c r="C95" s="345">
        <v>1</v>
      </c>
      <c r="H95" s="345">
        <v>14</v>
      </c>
      <c r="I95" s="345">
        <v>3</v>
      </c>
      <c r="J95" s="345">
        <v>15</v>
      </c>
      <c r="N95" s="345">
        <v>91</v>
      </c>
      <c r="O95" s="830"/>
      <c r="P95" s="829"/>
      <c r="Q95" s="829"/>
      <c r="R95" s="387" t="s">
        <v>522</v>
      </c>
      <c r="S95" s="387" t="s">
        <v>182</v>
      </c>
      <c r="T95" s="388">
        <v>2680</v>
      </c>
      <c r="U95" s="389" t="s">
        <v>428</v>
      </c>
      <c r="V95" s="388">
        <v>5050</v>
      </c>
      <c r="W95" s="389" t="s">
        <v>428</v>
      </c>
      <c r="X95" s="390">
        <f t="shared" ref="X95:Y127" si="5">IF(T95="-","-",+V95-T95)</f>
        <v>2370</v>
      </c>
      <c r="Y95" s="391" t="str">
        <f t="shared" si="5"/>
        <v>-</v>
      </c>
      <c r="Z95" s="392">
        <f t="shared" si="4"/>
        <v>2300</v>
      </c>
      <c r="AA95" s="393">
        <v>1150</v>
      </c>
    </row>
    <row r="96" spans="2:27" ht="18.75" customHeight="1" x14ac:dyDescent="0.15">
      <c r="C96" s="345">
        <v>1</v>
      </c>
      <c r="H96" s="345">
        <v>14</v>
      </c>
      <c r="I96" s="345">
        <v>4</v>
      </c>
      <c r="J96" s="345">
        <v>11</v>
      </c>
      <c r="N96" s="345">
        <v>92</v>
      </c>
      <c r="O96" s="828" t="s">
        <v>523</v>
      </c>
      <c r="P96" s="829"/>
      <c r="Q96" s="829"/>
      <c r="R96" s="387" t="s">
        <v>524</v>
      </c>
      <c r="S96" s="387" t="s">
        <v>30</v>
      </c>
      <c r="T96" s="388">
        <v>2670</v>
      </c>
      <c r="U96" s="389">
        <v>5070</v>
      </c>
      <c r="V96" s="388">
        <v>4650</v>
      </c>
      <c r="W96" s="389">
        <v>7910</v>
      </c>
      <c r="X96" s="390">
        <f t="shared" si="5"/>
        <v>1980</v>
      </c>
      <c r="Y96" s="391">
        <f t="shared" si="5"/>
        <v>2840</v>
      </c>
      <c r="Z96" s="392">
        <f t="shared" si="4"/>
        <v>1900</v>
      </c>
      <c r="AA96" s="393">
        <v>950</v>
      </c>
    </row>
    <row r="97" spans="3:27" ht="18.75" customHeight="1" x14ac:dyDescent="0.15">
      <c r="C97" s="345">
        <v>1</v>
      </c>
      <c r="H97" s="345">
        <v>14</v>
      </c>
      <c r="I97" s="345">
        <v>4</v>
      </c>
      <c r="J97" s="345">
        <v>14</v>
      </c>
      <c r="N97" s="345">
        <v>93</v>
      </c>
      <c r="O97" s="829"/>
      <c r="P97" s="829"/>
      <c r="Q97" s="830"/>
      <c r="R97" s="387" t="s">
        <v>524</v>
      </c>
      <c r="S97" s="387" t="s">
        <v>182</v>
      </c>
      <c r="T97" s="388">
        <v>4540</v>
      </c>
      <c r="U97" s="389">
        <v>8630</v>
      </c>
      <c r="V97" s="388">
        <v>8050</v>
      </c>
      <c r="W97" s="389">
        <v>13690</v>
      </c>
      <c r="X97" s="390">
        <f t="shared" si="5"/>
        <v>3510</v>
      </c>
      <c r="Y97" s="391">
        <f t="shared" si="5"/>
        <v>5060</v>
      </c>
      <c r="Z97" s="392">
        <f t="shared" si="4"/>
        <v>3500</v>
      </c>
      <c r="AA97" s="393">
        <v>1750</v>
      </c>
    </row>
    <row r="98" spans="3:27" ht="18.75" customHeight="1" x14ac:dyDescent="0.15">
      <c r="C98" s="345">
        <v>1</v>
      </c>
      <c r="H98" s="345">
        <v>14</v>
      </c>
      <c r="I98" s="345">
        <v>4</v>
      </c>
      <c r="J98" s="345">
        <v>32</v>
      </c>
      <c r="N98" s="345">
        <v>94</v>
      </c>
      <c r="O98" s="829"/>
      <c r="P98" s="829"/>
      <c r="Q98" s="828" t="s">
        <v>525</v>
      </c>
      <c r="R98" s="387" t="s">
        <v>526</v>
      </c>
      <c r="S98" s="387" t="s">
        <v>30</v>
      </c>
      <c r="T98" s="388">
        <v>3020</v>
      </c>
      <c r="U98" s="389">
        <v>5730</v>
      </c>
      <c r="V98" s="388">
        <v>5580</v>
      </c>
      <c r="W98" s="389">
        <v>9490</v>
      </c>
      <c r="X98" s="390">
        <f t="shared" si="5"/>
        <v>2560</v>
      </c>
      <c r="Y98" s="391">
        <f t="shared" si="5"/>
        <v>3760</v>
      </c>
      <c r="Z98" s="392">
        <f t="shared" si="4"/>
        <v>2500</v>
      </c>
      <c r="AA98" s="393">
        <v>1250</v>
      </c>
    </row>
    <row r="99" spans="3:27" ht="18.75" customHeight="1" x14ac:dyDescent="0.15">
      <c r="C99" s="345">
        <v>1</v>
      </c>
      <c r="H99" s="345">
        <v>14</v>
      </c>
      <c r="I99" s="345">
        <v>4</v>
      </c>
      <c r="J99" s="345">
        <v>32</v>
      </c>
      <c r="N99" s="345">
        <v>95</v>
      </c>
      <c r="O99" s="830"/>
      <c r="P99" s="830"/>
      <c r="Q99" s="830"/>
      <c r="R99" s="387" t="s">
        <v>526</v>
      </c>
      <c r="S99" s="387" t="s">
        <v>527</v>
      </c>
      <c r="T99" s="388">
        <v>4890</v>
      </c>
      <c r="U99" s="389">
        <v>9290</v>
      </c>
      <c r="V99" s="388">
        <v>8980</v>
      </c>
      <c r="W99" s="389">
        <v>15270</v>
      </c>
      <c r="X99" s="390">
        <f t="shared" si="5"/>
        <v>4090</v>
      </c>
      <c r="Y99" s="391">
        <f t="shared" si="5"/>
        <v>5980</v>
      </c>
      <c r="Z99" s="392">
        <f t="shared" si="4"/>
        <v>4000</v>
      </c>
      <c r="AA99" s="393">
        <v>2000</v>
      </c>
    </row>
    <row r="100" spans="3:27" ht="18.75" customHeight="1" x14ac:dyDescent="0.15">
      <c r="C100" s="345">
        <v>1</v>
      </c>
      <c r="H100" s="345">
        <v>14</v>
      </c>
      <c r="I100" s="345">
        <v>4</v>
      </c>
      <c r="J100" s="345">
        <v>67</v>
      </c>
      <c r="N100" s="345">
        <v>96</v>
      </c>
      <c r="O100" s="828" t="s">
        <v>523</v>
      </c>
      <c r="P100" s="828" t="s">
        <v>32</v>
      </c>
      <c r="Q100" s="828" t="s">
        <v>528</v>
      </c>
      <c r="R100" s="387" t="s">
        <v>529</v>
      </c>
      <c r="S100" s="387" t="s">
        <v>30</v>
      </c>
      <c r="T100" s="388" t="s">
        <v>449</v>
      </c>
      <c r="U100" s="389" t="s">
        <v>428</v>
      </c>
      <c r="V100" s="402">
        <v>170</v>
      </c>
      <c r="W100" s="389" t="s">
        <v>428</v>
      </c>
      <c r="X100" s="390" t="str">
        <f t="shared" si="5"/>
        <v>-</v>
      </c>
      <c r="Y100" s="391" t="str">
        <f t="shared" si="5"/>
        <v>-</v>
      </c>
      <c r="Z100" s="397" t="s">
        <v>449</v>
      </c>
      <c r="AA100" s="393" t="s">
        <v>530</v>
      </c>
    </row>
    <row r="101" spans="3:27" ht="18.75" customHeight="1" x14ac:dyDescent="0.15">
      <c r="C101" s="345">
        <v>1</v>
      </c>
      <c r="H101" s="345">
        <v>14</v>
      </c>
      <c r="I101" s="345">
        <v>4</v>
      </c>
      <c r="J101" s="345">
        <v>68</v>
      </c>
      <c r="N101" s="345">
        <v>97</v>
      </c>
      <c r="O101" s="829"/>
      <c r="P101" s="829"/>
      <c r="Q101" s="829"/>
      <c r="R101" s="387" t="s">
        <v>531</v>
      </c>
      <c r="S101" s="387" t="s">
        <v>30</v>
      </c>
      <c r="T101" s="388">
        <v>210</v>
      </c>
      <c r="U101" s="389" t="s">
        <v>428</v>
      </c>
      <c r="V101" s="402">
        <v>380</v>
      </c>
      <c r="W101" s="389" t="s">
        <v>428</v>
      </c>
      <c r="X101" s="390">
        <f t="shared" si="5"/>
        <v>170</v>
      </c>
      <c r="Y101" s="391" t="str">
        <f t="shared" si="5"/>
        <v>-</v>
      </c>
      <c r="Z101" s="392">
        <f t="shared" si="4"/>
        <v>100</v>
      </c>
      <c r="AA101" s="393">
        <v>50</v>
      </c>
    </row>
    <row r="102" spans="3:27" ht="18.75" customHeight="1" x14ac:dyDescent="0.15">
      <c r="C102" s="345">
        <v>1</v>
      </c>
      <c r="H102" s="345">
        <v>14</v>
      </c>
      <c r="I102" s="345">
        <v>4</v>
      </c>
      <c r="J102" s="345">
        <v>69</v>
      </c>
      <c r="N102" s="345">
        <v>98</v>
      </c>
      <c r="O102" s="829"/>
      <c r="P102" s="829"/>
      <c r="Q102" s="829"/>
      <c r="R102" s="387" t="s">
        <v>532</v>
      </c>
      <c r="S102" s="387" t="s">
        <v>30</v>
      </c>
      <c r="T102" s="388">
        <v>230</v>
      </c>
      <c r="U102" s="389" t="s">
        <v>428</v>
      </c>
      <c r="V102" s="402">
        <v>410</v>
      </c>
      <c r="W102" s="389" t="s">
        <v>428</v>
      </c>
      <c r="X102" s="390">
        <f t="shared" si="5"/>
        <v>180</v>
      </c>
      <c r="Y102" s="391" t="str">
        <f t="shared" si="5"/>
        <v>-</v>
      </c>
      <c r="Z102" s="392">
        <f t="shared" si="4"/>
        <v>100</v>
      </c>
      <c r="AA102" s="393">
        <v>50</v>
      </c>
    </row>
    <row r="103" spans="3:27" ht="18.75" customHeight="1" x14ac:dyDescent="0.15">
      <c r="C103" s="345">
        <v>1</v>
      </c>
      <c r="H103" s="345">
        <v>14</v>
      </c>
      <c r="I103" s="345">
        <v>4</v>
      </c>
      <c r="J103" s="345">
        <v>70</v>
      </c>
      <c r="N103" s="345">
        <v>99</v>
      </c>
      <c r="O103" s="829"/>
      <c r="P103" s="829"/>
      <c r="Q103" s="829"/>
      <c r="R103" s="387" t="s">
        <v>533</v>
      </c>
      <c r="S103" s="387" t="s">
        <v>30</v>
      </c>
      <c r="T103" s="388">
        <v>280</v>
      </c>
      <c r="U103" s="389" t="s">
        <v>428</v>
      </c>
      <c r="V103" s="402">
        <v>570</v>
      </c>
      <c r="W103" s="389" t="s">
        <v>428</v>
      </c>
      <c r="X103" s="390">
        <f t="shared" si="5"/>
        <v>290</v>
      </c>
      <c r="Y103" s="391" t="str">
        <f t="shared" si="5"/>
        <v>-</v>
      </c>
      <c r="Z103" s="392">
        <f t="shared" si="4"/>
        <v>200</v>
      </c>
      <c r="AA103" s="396">
        <v>150</v>
      </c>
    </row>
    <row r="104" spans="3:27" ht="18.75" customHeight="1" x14ac:dyDescent="0.15">
      <c r="C104" s="345">
        <v>1</v>
      </c>
      <c r="H104" s="345">
        <v>14</v>
      </c>
      <c r="I104" s="345">
        <v>4</v>
      </c>
      <c r="J104" s="345">
        <v>71</v>
      </c>
      <c r="N104" s="345">
        <v>100</v>
      </c>
      <c r="O104" s="829"/>
      <c r="P104" s="829"/>
      <c r="Q104" s="829"/>
      <c r="R104" s="387" t="s">
        <v>534</v>
      </c>
      <c r="S104" s="387" t="s">
        <v>30</v>
      </c>
      <c r="T104" s="388">
        <v>380</v>
      </c>
      <c r="U104" s="389" t="s">
        <v>428</v>
      </c>
      <c r="V104" s="402">
        <v>840</v>
      </c>
      <c r="W104" s="389" t="s">
        <v>428</v>
      </c>
      <c r="X104" s="390">
        <f t="shared" si="5"/>
        <v>460</v>
      </c>
      <c r="Y104" s="391" t="str">
        <f t="shared" si="5"/>
        <v>-</v>
      </c>
      <c r="Z104" s="392">
        <f t="shared" si="4"/>
        <v>400</v>
      </c>
      <c r="AA104" s="393">
        <v>200</v>
      </c>
    </row>
    <row r="105" spans="3:27" ht="18.75" customHeight="1" x14ac:dyDescent="0.15">
      <c r="C105" s="345">
        <v>1</v>
      </c>
      <c r="H105" s="345">
        <v>14</v>
      </c>
      <c r="I105" s="345">
        <v>4</v>
      </c>
      <c r="J105" s="345">
        <v>72</v>
      </c>
      <c r="N105" s="345">
        <v>101</v>
      </c>
      <c r="O105" s="829"/>
      <c r="P105" s="829"/>
      <c r="Q105" s="829"/>
      <c r="R105" s="387" t="s">
        <v>535</v>
      </c>
      <c r="S105" s="387" t="s">
        <v>30</v>
      </c>
      <c r="T105" s="388">
        <v>380</v>
      </c>
      <c r="U105" s="389" t="s">
        <v>428</v>
      </c>
      <c r="V105" s="402">
        <v>840</v>
      </c>
      <c r="W105" s="389" t="s">
        <v>428</v>
      </c>
      <c r="X105" s="390">
        <f t="shared" si="5"/>
        <v>460</v>
      </c>
      <c r="Y105" s="391" t="str">
        <f t="shared" si="5"/>
        <v>-</v>
      </c>
      <c r="Z105" s="392">
        <f t="shared" si="4"/>
        <v>400</v>
      </c>
      <c r="AA105" s="393">
        <v>200</v>
      </c>
    </row>
    <row r="106" spans="3:27" ht="18.75" customHeight="1" x14ac:dyDescent="0.15">
      <c r="C106" s="345">
        <v>1</v>
      </c>
      <c r="H106" s="345">
        <v>14</v>
      </c>
      <c r="I106" s="345">
        <v>4</v>
      </c>
      <c r="J106" s="345">
        <v>73</v>
      </c>
      <c r="N106" s="345">
        <v>102</v>
      </c>
      <c r="O106" s="829"/>
      <c r="P106" s="829"/>
      <c r="Q106" s="829"/>
      <c r="R106" s="387" t="s">
        <v>536</v>
      </c>
      <c r="S106" s="387" t="s">
        <v>30</v>
      </c>
      <c r="T106" s="388">
        <v>570</v>
      </c>
      <c r="U106" s="389" t="s">
        <v>428</v>
      </c>
      <c r="V106" s="402">
        <v>970</v>
      </c>
      <c r="W106" s="389" t="s">
        <v>428</v>
      </c>
      <c r="X106" s="390">
        <f t="shared" si="5"/>
        <v>400</v>
      </c>
      <c r="Y106" s="391" t="str">
        <f t="shared" si="5"/>
        <v>-</v>
      </c>
      <c r="Z106" s="392">
        <f t="shared" si="4"/>
        <v>400</v>
      </c>
      <c r="AA106" s="393">
        <v>200</v>
      </c>
    </row>
    <row r="107" spans="3:27" ht="18.75" customHeight="1" x14ac:dyDescent="0.15">
      <c r="C107" s="345">
        <v>1</v>
      </c>
      <c r="H107" s="345">
        <v>14</v>
      </c>
      <c r="I107" s="345">
        <v>4</v>
      </c>
      <c r="J107" s="345">
        <v>74</v>
      </c>
      <c r="N107" s="345">
        <v>103</v>
      </c>
      <c r="O107" s="829"/>
      <c r="P107" s="829"/>
      <c r="Q107" s="829"/>
      <c r="R107" s="387" t="s">
        <v>537</v>
      </c>
      <c r="S107" s="387" t="s">
        <v>30</v>
      </c>
      <c r="T107" s="388">
        <v>210</v>
      </c>
      <c r="U107" s="389" t="s">
        <v>428</v>
      </c>
      <c r="V107" s="402">
        <v>380</v>
      </c>
      <c r="W107" s="389" t="s">
        <v>428</v>
      </c>
      <c r="X107" s="390">
        <f t="shared" si="5"/>
        <v>170</v>
      </c>
      <c r="Y107" s="391" t="str">
        <f t="shared" si="5"/>
        <v>-</v>
      </c>
      <c r="Z107" s="392">
        <f t="shared" si="4"/>
        <v>100</v>
      </c>
      <c r="AA107" s="393">
        <v>50</v>
      </c>
    </row>
    <row r="108" spans="3:27" ht="18.75" customHeight="1" x14ac:dyDescent="0.15">
      <c r="C108" s="345">
        <v>1</v>
      </c>
      <c r="H108" s="345">
        <v>14</v>
      </c>
      <c r="I108" s="345">
        <v>4</v>
      </c>
      <c r="J108" s="345">
        <v>75</v>
      </c>
      <c r="N108" s="345">
        <v>104</v>
      </c>
      <c r="O108" s="829"/>
      <c r="P108" s="829"/>
      <c r="Q108" s="829"/>
      <c r="R108" s="387" t="s">
        <v>538</v>
      </c>
      <c r="S108" s="387" t="s">
        <v>30</v>
      </c>
      <c r="T108" s="388">
        <v>210</v>
      </c>
      <c r="U108" s="389" t="s">
        <v>428</v>
      </c>
      <c r="V108" s="402">
        <v>380</v>
      </c>
      <c r="W108" s="389" t="s">
        <v>428</v>
      </c>
      <c r="X108" s="390">
        <f t="shared" si="5"/>
        <v>170</v>
      </c>
      <c r="Y108" s="391" t="str">
        <f t="shared" si="5"/>
        <v>-</v>
      </c>
      <c r="Z108" s="392">
        <f t="shared" si="4"/>
        <v>100</v>
      </c>
      <c r="AA108" s="393">
        <v>50</v>
      </c>
    </row>
    <row r="109" spans="3:27" ht="18.75" customHeight="1" x14ac:dyDescent="0.15">
      <c r="C109" s="345">
        <v>1</v>
      </c>
      <c r="H109" s="345">
        <v>14</v>
      </c>
      <c r="I109" s="345">
        <v>4</v>
      </c>
      <c r="J109" s="345">
        <v>76</v>
      </c>
      <c r="N109" s="345">
        <v>105</v>
      </c>
      <c r="O109" s="829"/>
      <c r="P109" s="829"/>
      <c r="Q109" s="829"/>
      <c r="R109" s="387" t="s">
        <v>539</v>
      </c>
      <c r="S109" s="387" t="s">
        <v>30</v>
      </c>
      <c r="T109" s="388">
        <v>230</v>
      </c>
      <c r="U109" s="389" t="s">
        <v>428</v>
      </c>
      <c r="V109" s="402">
        <v>410</v>
      </c>
      <c r="W109" s="389" t="s">
        <v>428</v>
      </c>
      <c r="X109" s="390">
        <f t="shared" si="5"/>
        <v>180</v>
      </c>
      <c r="Y109" s="391" t="str">
        <f t="shared" si="5"/>
        <v>-</v>
      </c>
      <c r="Z109" s="392">
        <f t="shared" si="4"/>
        <v>100</v>
      </c>
      <c r="AA109" s="393">
        <v>50</v>
      </c>
    </row>
    <row r="110" spans="3:27" ht="18.75" customHeight="1" x14ac:dyDescent="0.15">
      <c r="C110" s="345">
        <v>1</v>
      </c>
      <c r="H110" s="345">
        <v>14</v>
      </c>
      <c r="I110" s="345">
        <v>4</v>
      </c>
      <c r="J110" s="345">
        <v>77</v>
      </c>
      <c r="N110" s="345">
        <v>106</v>
      </c>
      <c r="O110" s="829"/>
      <c r="P110" s="829"/>
      <c r="Q110" s="829"/>
      <c r="R110" s="387" t="s">
        <v>540</v>
      </c>
      <c r="S110" s="387" t="s">
        <v>30</v>
      </c>
      <c r="T110" s="388">
        <v>380</v>
      </c>
      <c r="U110" s="389" t="s">
        <v>428</v>
      </c>
      <c r="V110" s="402">
        <v>810</v>
      </c>
      <c r="W110" s="389" t="s">
        <v>428</v>
      </c>
      <c r="X110" s="390">
        <f t="shared" si="5"/>
        <v>430</v>
      </c>
      <c r="Y110" s="391" t="str">
        <f t="shared" si="5"/>
        <v>-</v>
      </c>
      <c r="Z110" s="392">
        <f t="shared" si="4"/>
        <v>400</v>
      </c>
      <c r="AA110" s="393">
        <v>200</v>
      </c>
    </row>
    <row r="111" spans="3:27" ht="18.75" customHeight="1" x14ac:dyDescent="0.15">
      <c r="C111" s="345">
        <v>1</v>
      </c>
      <c r="H111" s="345">
        <v>14</v>
      </c>
      <c r="I111" s="345">
        <v>4</v>
      </c>
      <c r="J111" s="345">
        <v>78</v>
      </c>
      <c r="N111" s="345">
        <v>107</v>
      </c>
      <c r="O111" s="829"/>
      <c r="P111" s="829"/>
      <c r="Q111" s="829"/>
      <c r="R111" s="387" t="s">
        <v>541</v>
      </c>
      <c r="S111" s="387" t="s">
        <v>30</v>
      </c>
      <c r="T111" s="388">
        <v>380</v>
      </c>
      <c r="U111" s="389" t="s">
        <v>428</v>
      </c>
      <c r="V111" s="402">
        <v>810</v>
      </c>
      <c r="W111" s="389" t="s">
        <v>428</v>
      </c>
      <c r="X111" s="390">
        <f t="shared" si="5"/>
        <v>430</v>
      </c>
      <c r="Y111" s="391" t="str">
        <f t="shared" si="5"/>
        <v>-</v>
      </c>
      <c r="Z111" s="392">
        <f t="shared" si="4"/>
        <v>400</v>
      </c>
      <c r="AA111" s="393">
        <v>200</v>
      </c>
    </row>
    <row r="112" spans="3:27" ht="18.75" customHeight="1" x14ac:dyDescent="0.15">
      <c r="C112" s="345">
        <v>1</v>
      </c>
      <c r="H112" s="345">
        <v>14</v>
      </c>
      <c r="I112" s="345">
        <v>4</v>
      </c>
      <c r="J112" s="345">
        <v>79</v>
      </c>
      <c r="N112" s="345">
        <v>108</v>
      </c>
      <c r="O112" s="829"/>
      <c r="P112" s="829"/>
      <c r="Q112" s="829"/>
      <c r="R112" s="387" t="s">
        <v>542</v>
      </c>
      <c r="S112" s="387" t="s">
        <v>30</v>
      </c>
      <c r="T112" s="388">
        <v>570</v>
      </c>
      <c r="U112" s="389" t="s">
        <v>428</v>
      </c>
      <c r="V112" s="402">
        <v>910</v>
      </c>
      <c r="W112" s="389" t="s">
        <v>428</v>
      </c>
      <c r="X112" s="390">
        <f t="shared" si="5"/>
        <v>340</v>
      </c>
      <c r="Y112" s="391" t="str">
        <f t="shared" si="5"/>
        <v>-</v>
      </c>
      <c r="Z112" s="392">
        <f t="shared" si="4"/>
        <v>300</v>
      </c>
      <c r="AA112" s="393">
        <v>150</v>
      </c>
    </row>
    <row r="113" spans="3:27" ht="18.75" customHeight="1" x14ac:dyDescent="0.15">
      <c r="C113" s="345">
        <v>1</v>
      </c>
      <c r="H113" s="345">
        <v>14</v>
      </c>
      <c r="I113" s="345">
        <v>4</v>
      </c>
      <c r="J113" s="345">
        <v>79</v>
      </c>
      <c r="N113" s="345">
        <v>109</v>
      </c>
      <c r="O113" s="829"/>
      <c r="P113" s="829"/>
      <c r="Q113" s="829"/>
      <c r="R113" s="394" t="s">
        <v>543</v>
      </c>
      <c r="S113" s="387" t="s">
        <v>30</v>
      </c>
      <c r="T113" s="388" t="s">
        <v>428</v>
      </c>
      <c r="U113" s="389" t="s">
        <v>428</v>
      </c>
      <c r="V113" s="402">
        <v>130</v>
      </c>
      <c r="W113" s="389" t="s">
        <v>428</v>
      </c>
      <c r="X113" s="390" t="str">
        <f t="shared" si="5"/>
        <v>-</v>
      </c>
      <c r="Y113" s="391" t="str">
        <f t="shared" si="5"/>
        <v>-</v>
      </c>
      <c r="Z113" s="397" t="s">
        <v>449</v>
      </c>
      <c r="AA113" s="393"/>
    </row>
    <row r="114" spans="3:27" ht="18.75" customHeight="1" x14ac:dyDescent="0.15">
      <c r="C114" s="345">
        <v>1</v>
      </c>
      <c r="H114" s="345">
        <v>14</v>
      </c>
      <c r="I114" s="345">
        <v>4</v>
      </c>
      <c r="J114" s="345">
        <v>75</v>
      </c>
      <c r="N114" s="345">
        <v>110</v>
      </c>
      <c r="O114" s="829"/>
      <c r="P114" s="829"/>
      <c r="Q114" s="829"/>
      <c r="R114" s="394" t="s">
        <v>544</v>
      </c>
      <c r="S114" s="394" t="s">
        <v>30</v>
      </c>
      <c r="T114" s="398">
        <v>210</v>
      </c>
      <c r="U114" s="399" t="s">
        <v>428</v>
      </c>
      <c r="V114" s="403">
        <v>290</v>
      </c>
      <c r="W114" s="399" t="s">
        <v>428</v>
      </c>
      <c r="X114" s="400">
        <f t="shared" si="5"/>
        <v>80</v>
      </c>
      <c r="Y114" s="401" t="str">
        <f t="shared" si="5"/>
        <v>-</v>
      </c>
      <c r="Z114" s="392">
        <f t="shared" si="4"/>
        <v>0</v>
      </c>
      <c r="AA114" s="393">
        <v>0</v>
      </c>
    </row>
    <row r="115" spans="3:27" ht="18.75" customHeight="1" x14ac:dyDescent="0.15">
      <c r="C115" s="345">
        <v>1</v>
      </c>
      <c r="H115" s="345">
        <v>14</v>
      </c>
      <c r="I115" s="345">
        <v>4</v>
      </c>
      <c r="J115" s="345">
        <v>76</v>
      </c>
      <c r="N115" s="345">
        <v>111</v>
      </c>
      <c r="O115" s="829"/>
      <c r="P115" s="829"/>
      <c r="Q115" s="829"/>
      <c r="R115" s="387" t="s">
        <v>545</v>
      </c>
      <c r="S115" s="387" t="s">
        <v>30</v>
      </c>
      <c r="T115" s="388">
        <v>280</v>
      </c>
      <c r="U115" s="389" t="s">
        <v>428</v>
      </c>
      <c r="V115" s="402">
        <v>540</v>
      </c>
      <c r="W115" s="389" t="s">
        <v>428</v>
      </c>
      <c r="X115" s="390">
        <f t="shared" si="5"/>
        <v>260</v>
      </c>
      <c r="Y115" s="391" t="str">
        <f t="shared" si="5"/>
        <v>-</v>
      </c>
      <c r="Z115" s="392">
        <f t="shared" si="4"/>
        <v>200</v>
      </c>
      <c r="AA115" s="393">
        <v>100</v>
      </c>
    </row>
    <row r="116" spans="3:27" ht="18.75" customHeight="1" x14ac:dyDescent="0.15">
      <c r="C116" s="345">
        <v>1</v>
      </c>
      <c r="H116" s="345">
        <v>14</v>
      </c>
      <c r="I116" s="345">
        <v>4</v>
      </c>
      <c r="J116" s="345">
        <v>77</v>
      </c>
      <c r="N116" s="345">
        <v>112</v>
      </c>
      <c r="O116" s="829"/>
      <c r="P116" s="829"/>
      <c r="Q116" s="829"/>
      <c r="R116" s="387" t="s">
        <v>546</v>
      </c>
      <c r="S116" s="387" t="s">
        <v>30</v>
      </c>
      <c r="T116" s="388">
        <v>280</v>
      </c>
      <c r="U116" s="389" t="s">
        <v>428</v>
      </c>
      <c r="V116" s="402">
        <v>540</v>
      </c>
      <c r="W116" s="389" t="s">
        <v>428</v>
      </c>
      <c r="X116" s="390">
        <f t="shared" si="5"/>
        <v>260</v>
      </c>
      <c r="Y116" s="391" t="str">
        <f t="shared" si="5"/>
        <v>-</v>
      </c>
      <c r="Z116" s="392">
        <f t="shared" si="4"/>
        <v>200</v>
      </c>
      <c r="AA116" s="393">
        <v>100</v>
      </c>
    </row>
    <row r="117" spans="3:27" ht="18.75" customHeight="1" x14ac:dyDescent="0.15">
      <c r="C117" s="345">
        <v>1</v>
      </c>
      <c r="H117" s="345">
        <v>14</v>
      </c>
      <c r="I117" s="345">
        <v>4</v>
      </c>
      <c r="J117" s="345">
        <v>78</v>
      </c>
      <c r="N117" s="345">
        <v>113</v>
      </c>
      <c r="O117" s="829"/>
      <c r="P117" s="829"/>
      <c r="Q117" s="829"/>
      <c r="R117" s="387" t="s">
        <v>547</v>
      </c>
      <c r="S117" s="387" t="s">
        <v>30</v>
      </c>
      <c r="T117" s="388">
        <v>480</v>
      </c>
      <c r="U117" s="389" t="s">
        <v>428</v>
      </c>
      <c r="V117" s="402">
        <v>710</v>
      </c>
      <c r="W117" s="389" t="s">
        <v>428</v>
      </c>
      <c r="X117" s="390">
        <f t="shared" si="5"/>
        <v>230</v>
      </c>
      <c r="Y117" s="391" t="str">
        <f t="shared" si="5"/>
        <v>-</v>
      </c>
      <c r="Z117" s="392">
        <f t="shared" si="4"/>
        <v>200</v>
      </c>
      <c r="AA117" s="393">
        <v>100</v>
      </c>
    </row>
    <row r="118" spans="3:27" ht="18.75" customHeight="1" x14ac:dyDescent="0.15">
      <c r="C118" s="345">
        <v>1</v>
      </c>
      <c r="H118" s="345">
        <v>14</v>
      </c>
      <c r="I118" s="345">
        <v>4</v>
      </c>
      <c r="J118" s="345">
        <v>75</v>
      </c>
      <c r="N118" s="345">
        <v>114</v>
      </c>
      <c r="O118" s="829"/>
      <c r="P118" s="829"/>
      <c r="Q118" s="829"/>
      <c r="R118" s="387" t="s">
        <v>548</v>
      </c>
      <c r="S118" s="387" t="s">
        <v>30</v>
      </c>
      <c r="T118" s="388">
        <v>210</v>
      </c>
      <c r="U118" s="389" t="s">
        <v>428</v>
      </c>
      <c r="V118" s="402">
        <v>230</v>
      </c>
      <c r="W118" s="389" t="s">
        <v>428</v>
      </c>
      <c r="X118" s="390">
        <f t="shared" si="5"/>
        <v>20</v>
      </c>
      <c r="Y118" s="391" t="str">
        <f t="shared" si="5"/>
        <v>-</v>
      </c>
      <c r="Z118" s="392">
        <f t="shared" si="4"/>
        <v>0</v>
      </c>
      <c r="AA118" s="393">
        <v>0</v>
      </c>
    </row>
    <row r="119" spans="3:27" ht="18.75" customHeight="1" x14ac:dyDescent="0.15">
      <c r="C119" s="345">
        <v>1</v>
      </c>
      <c r="H119" s="345">
        <v>14</v>
      </c>
      <c r="I119" s="345">
        <v>4</v>
      </c>
      <c r="J119" s="345">
        <v>76</v>
      </c>
      <c r="N119" s="345">
        <v>115</v>
      </c>
      <c r="O119" s="829"/>
      <c r="P119" s="829"/>
      <c r="Q119" s="829"/>
      <c r="R119" s="387" t="s">
        <v>549</v>
      </c>
      <c r="S119" s="387" t="s">
        <v>30</v>
      </c>
      <c r="T119" s="388">
        <v>230</v>
      </c>
      <c r="U119" s="389" t="s">
        <v>428</v>
      </c>
      <c r="V119" s="402">
        <v>440</v>
      </c>
      <c r="W119" s="389" t="s">
        <v>428</v>
      </c>
      <c r="X119" s="390">
        <f t="shared" si="5"/>
        <v>210</v>
      </c>
      <c r="Y119" s="391" t="str">
        <f t="shared" si="5"/>
        <v>-</v>
      </c>
      <c r="Z119" s="392">
        <f t="shared" si="4"/>
        <v>200</v>
      </c>
      <c r="AA119" s="393">
        <v>100</v>
      </c>
    </row>
    <row r="120" spans="3:27" ht="18.75" customHeight="1" x14ac:dyDescent="0.15">
      <c r="C120" s="345">
        <v>1</v>
      </c>
      <c r="H120" s="345">
        <v>14</v>
      </c>
      <c r="I120" s="345">
        <v>4</v>
      </c>
      <c r="J120" s="345">
        <v>77</v>
      </c>
      <c r="N120" s="345">
        <v>116</v>
      </c>
      <c r="O120" s="829"/>
      <c r="P120" s="829"/>
      <c r="Q120" s="829"/>
      <c r="R120" s="387" t="s">
        <v>550</v>
      </c>
      <c r="S120" s="387" t="s">
        <v>30</v>
      </c>
      <c r="T120" s="388">
        <v>280</v>
      </c>
      <c r="U120" s="389" t="s">
        <v>428</v>
      </c>
      <c r="V120" s="402">
        <v>440</v>
      </c>
      <c r="W120" s="389" t="s">
        <v>428</v>
      </c>
      <c r="X120" s="390">
        <f t="shared" si="5"/>
        <v>160</v>
      </c>
      <c r="Y120" s="391" t="str">
        <f t="shared" si="5"/>
        <v>-</v>
      </c>
      <c r="Z120" s="392">
        <f t="shared" si="4"/>
        <v>100</v>
      </c>
      <c r="AA120" s="393">
        <v>50</v>
      </c>
    </row>
    <row r="121" spans="3:27" ht="18.75" customHeight="1" x14ac:dyDescent="0.15">
      <c r="C121" s="345">
        <v>1</v>
      </c>
      <c r="H121" s="345">
        <v>14</v>
      </c>
      <c r="I121" s="345">
        <v>4</v>
      </c>
      <c r="J121" s="345">
        <v>78</v>
      </c>
      <c r="N121" s="345">
        <v>117</v>
      </c>
      <c r="O121" s="829"/>
      <c r="P121" s="829"/>
      <c r="Q121" s="829"/>
      <c r="R121" s="387" t="s">
        <v>551</v>
      </c>
      <c r="S121" s="387" t="s">
        <v>30</v>
      </c>
      <c r="T121" s="388">
        <v>480</v>
      </c>
      <c r="U121" s="389" t="s">
        <v>428</v>
      </c>
      <c r="V121" s="402">
        <v>710</v>
      </c>
      <c r="W121" s="389" t="s">
        <v>428</v>
      </c>
      <c r="X121" s="390">
        <f t="shared" si="5"/>
        <v>230</v>
      </c>
      <c r="Y121" s="391" t="str">
        <f t="shared" si="5"/>
        <v>-</v>
      </c>
      <c r="Z121" s="392">
        <f t="shared" si="4"/>
        <v>200</v>
      </c>
      <c r="AA121" s="393">
        <v>100</v>
      </c>
    </row>
    <row r="122" spans="3:27" ht="18.75" customHeight="1" x14ac:dyDescent="0.15">
      <c r="C122" s="345">
        <v>1</v>
      </c>
      <c r="H122" s="345">
        <v>14</v>
      </c>
      <c r="I122" s="345">
        <v>4</v>
      </c>
      <c r="J122" s="345">
        <v>76</v>
      </c>
      <c r="N122" s="345">
        <v>118</v>
      </c>
      <c r="O122" s="829"/>
      <c r="P122" s="829"/>
      <c r="Q122" s="829"/>
      <c r="R122" s="387" t="s">
        <v>552</v>
      </c>
      <c r="S122" s="387" t="s">
        <v>30</v>
      </c>
      <c r="T122" s="388">
        <v>230</v>
      </c>
      <c r="U122" s="389" t="s">
        <v>428</v>
      </c>
      <c r="V122" s="402">
        <v>390</v>
      </c>
      <c r="W122" s="389" t="s">
        <v>428</v>
      </c>
      <c r="X122" s="390">
        <f t="shared" si="5"/>
        <v>160</v>
      </c>
      <c r="Y122" s="391" t="str">
        <f t="shared" si="5"/>
        <v>-</v>
      </c>
      <c r="Z122" s="392">
        <f t="shared" si="4"/>
        <v>100</v>
      </c>
      <c r="AA122" s="393">
        <v>50</v>
      </c>
    </row>
    <row r="123" spans="3:27" ht="18.75" customHeight="1" x14ac:dyDescent="0.15">
      <c r="C123" s="345">
        <v>1</v>
      </c>
      <c r="H123" s="345">
        <v>14</v>
      </c>
      <c r="I123" s="345">
        <v>4</v>
      </c>
      <c r="J123" s="345">
        <v>77</v>
      </c>
      <c r="N123" s="345">
        <v>119</v>
      </c>
      <c r="O123" s="829"/>
      <c r="P123" s="829"/>
      <c r="Q123" s="829"/>
      <c r="R123" s="387" t="s">
        <v>553</v>
      </c>
      <c r="S123" s="387" t="s">
        <v>30</v>
      </c>
      <c r="T123" s="388">
        <v>230</v>
      </c>
      <c r="U123" s="389" t="s">
        <v>428</v>
      </c>
      <c r="V123" s="402">
        <v>390</v>
      </c>
      <c r="W123" s="389" t="s">
        <v>428</v>
      </c>
      <c r="X123" s="390">
        <f t="shared" si="5"/>
        <v>160</v>
      </c>
      <c r="Y123" s="391" t="str">
        <f t="shared" si="5"/>
        <v>-</v>
      </c>
      <c r="Z123" s="392">
        <f t="shared" si="4"/>
        <v>100</v>
      </c>
      <c r="AA123" s="393">
        <v>50</v>
      </c>
    </row>
    <row r="124" spans="3:27" ht="18.75" customHeight="1" x14ac:dyDescent="0.15">
      <c r="C124" s="345">
        <v>1</v>
      </c>
      <c r="H124" s="345">
        <v>14</v>
      </c>
      <c r="I124" s="345">
        <v>4</v>
      </c>
      <c r="J124" s="345">
        <v>78</v>
      </c>
      <c r="N124" s="345">
        <v>120</v>
      </c>
      <c r="O124" s="829"/>
      <c r="P124" s="829"/>
      <c r="Q124" s="829"/>
      <c r="R124" s="387" t="s">
        <v>554</v>
      </c>
      <c r="S124" s="387" t="s">
        <v>30</v>
      </c>
      <c r="T124" s="388">
        <v>380</v>
      </c>
      <c r="U124" s="389" t="s">
        <v>428</v>
      </c>
      <c r="V124" s="402">
        <v>530</v>
      </c>
      <c r="W124" s="389" t="s">
        <v>428</v>
      </c>
      <c r="X124" s="390">
        <f t="shared" si="5"/>
        <v>150</v>
      </c>
      <c r="Y124" s="391" t="str">
        <f t="shared" si="5"/>
        <v>-</v>
      </c>
      <c r="Z124" s="392">
        <f t="shared" si="4"/>
        <v>100</v>
      </c>
      <c r="AA124" s="393">
        <v>50</v>
      </c>
    </row>
    <row r="125" spans="3:27" ht="18.75" customHeight="1" x14ac:dyDescent="0.15">
      <c r="C125" s="345">
        <v>1</v>
      </c>
      <c r="H125" s="345">
        <v>14</v>
      </c>
      <c r="I125" s="345">
        <v>4</v>
      </c>
      <c r="J125" s="345">
        <v>79</v>
      </c>
      <c r="N125" s="345">
        <v>121</v>
      </c>
      <c r="O125" s="829"/>
      <c r="P125" s="829"/>
      <c r="Q125" s="829"/>
      <c r="R125" s="394" t="s">
        <v>555</v>
      </c>
      <c r="S125" s="387" t="s">
        <v>30</v>
      </c>
      <c r="T125" s="388" t="s">
        <v>428</v>
      </c>
      <c r="U125" s="389" t="s">
        <v>428</v>
      </c>
      <c r="V125" s="402">
        <v>60</v>
      </c>
      <c r="W125" s="389" t="s">
        <v>428</v>
      </c>
      <c r="X125" s="390" t="str">
        <f t="shared" si="5"/>
        <v>-</v>
      </c>
      <c r="Y125" s="391" t="str">
        <f t="shared" si="5"/>
        <v>-</v>
      </c>
      <c r="Z125" s="397" t="s">
        <v>449</v>
      </c>
      <c r="AA125" s="393"/>
    </row>
    <row r="126" spans="3:27" ht="18.75" customHeight="1" x14ac:dyDescent="0.15">
      <c r="C126" s="345">
        <v>1</v>
      </c>
      <c r="H126" s="345">
        <v>14</v>
      </c>
      <c r="I126" s="345">
        <v>4</v>
      </c>
      <c r="J126" s="345">
        <v>78</v>
      </c>
      <c r="N126" s="345">
        <v>122</v>
      </c>
      <c r="O126" s="829"/>
      <c r="P126" s="829"/>
      <c r="Q126" s="829"/>
      <c r="R126" s="387" t="s">
        <v>556</v>
      </c>
      <c r="S126" s="387" t="s">
        <v>30</v>
      </c>
      <c r="T126" s="388">
        <v>280</v>
      </c>
      <c r="U126" s="389" t="s">
        <v>428</v>
      </c>
      <c r="V126" s="402">
        <v>610</v>
      </c>
      <c r="W126" s="389" t="s">
        <v>428</v>
      </c>
      <c r="X126" s="390">
        <f t="shared" si="5"/>
        <v>330</v>
      </c>
      <c r="Y126" s="391" t="str">
        <f t="shared" si="5"/>
        <v>-</v>
      </c>
      <c r="Z126" s="392">
        <f t="shared" si="4"/>
        <v>300</v>
      </c>
      <c r="AA126" s="393">
        <v>150</v>
      </c>
    </row>
    <row r="127" spans="3:27" ht="18.75" customHeight="1" x14ac:dyDescent="0.15">
      <c r="C127" s="345">
        <v>1</v>
      </c>
      <c r="H127" s="345">
        <v>14</v>
      </c>
      <c r="I127" s="345">
        <v>4</v>
      </c>
      <c r="J127" s="345">
        <v>79</v>
      </c>
      <c r="N127" s="345">
        <v>123</v>
      </c>
      <c r="O127" s="832"/>
      <c r="P127" s="832"/>
      <c r="Q127" s="832"/>
      <c r="R127" s="404" t="s">
        <v>557</v>
      </c>
      <c r="S127" s="404" t="s">
        <v>30</v>
      </c>
      <c r="T127" s="405">
        <v>230</v>
      </c>
      <c r="U127" s="406" t="s">
        <v>428</v>
      </c>
      <c r="V127" s="407">
        <v>610</v>
      </c>
      <c r="W127" s="406" t="s">
        <v>428</v>
      </c>
      <c r="X127" s="408">
        <f t="shared" si="5"/>
        <v>380</v>
      </c>
      <c r="Y127" s="409" t="str">
        <f t="shared" si="5"/>
        <v>-</v>
      </c>
      <c r="Z127" s="410">
        <f t="shared" si="4"/>
        <v>300</v>
      </c>
      <c r="AA127" s="411">
        <v>150</v>
      </c>
    </row>
  </sheetData>
  <sheetProtection algorithmName="SHA-512" hashValue="elpXNpROWTzZUYI4H4rqyak1fVkoAuCLAn9qNs4lZ5+YwMsRRtc/JHCCY0Q1vZh+2kEZlEGuGzo1aKQgRotzcQ==" saltValue="yfCWMyOuOpvsskgozbWmqQ==" spinCount="100000" sheet="1" objects="1" scenarios="1"/>
  <autoFilter ref="A9:Y18" xr:uid="{00000000-0009-0000-0000-000000000000}"/>
  <mergeCells count="49">
    <mergeCell ref="O96:O99"/>
    <mergeCell ref="Q98:Q99"/>
    <mergeCell ref="O100:O127"/>
    <mergeCell ref="P100:P127"/>
    <mergeCell ref="Q100:Q127"/>
    <mergeCell ref="Q74:Q76"/>
    <mergeCell ref="P78:P80"/>
    <mergeCell ref="Q78:Q80"/>
    <mergeCell ref="O81:O93"/>
    <mergeCell ref="P81:P90"/>
    <mergeCell ref="Q81:Q90"/>
    <mergeCell ref="P91:P99"/>
    <mergeCell ref="Q91:Q92"/>
    <mergeCell ref="O94:O95"/>
    <mergeCell ref="Q94:Q97"/>
    <mergeCell ref="O58:O80"/>
    <mergeCell ref="P58:P62"/>
    <mergeCell ref="Q58:Q62"/>
    <mergeCell ref="P63:P65"/>
    <mergeCell ref="Q63:Q65"/>
    <mergeCell ref="P67:P70"/>
    <mergeCell ref="Q67:Q70"/>
    <mergeCell ref="P71:P73"/>
    <mergeCell ref="Q71:Q73"/>
    <mergeCell ref="P74:P77"/>
    <mergeCell ref="O10:O57"/>
    <mergeCell ref="P10:P31"/>
    <mergeCell ref="Q10:Q18"/>
    <mergeCell ref="Q19:Q30"/>
    <mergeCell ref="P32:P46"/>
    <mergeCell ref="Q32:Q46"/>
    <mergeCell ref="P48:P57"/>
    <mergeCell ref="Q48:Q57"/>
    <mergeCell ref="I6:I7"/>
    <mergeCell ref="J6:J7"/>
    <mergeCell ref="T6:U6"/>
    <mergeCell ref="V6:W6"/>
    <mergeCell ref="X6:Y6"/>
    <mergeCell ref="Z6:AA6"/>
    <mergeCell ref="Z2:AA2"/>
    <mergeCell ref="Z3:AA3"/>
    <mergeCell ref="A6:A7"/>
    <mergeCell ref="B6:B7"/>
    <mergeCell ref="C6:C7"/>
    <mergeCell ref="D6:D7"/>
    <mergeCell ref="E6:E7"/>
    <mergeCell ref="F6:F7"/>
    <mergeCell ref="G6:G7"/>
    <mergeCell ref="H6:H7"/>
  </mergeCells>
  <phoneticPr fontId="3"/>
  <printOptions horizontalCentered="1"/>
  <pageMargins left="0.23622047244094491" right="0.23622047244094491" top="0.74803149606299213" bottom="0.74803149606299213" header="0.31496062992125984" footer="0.31496062992125984"/>
  <pageSetup paperSize="9" scale="81" fitToHeight="9" orientation="portrait" r:id="rId1"/>
  <headerFooter alignWithMargins="0"/>
  <rowBreaks count="2" manualBreakCount="2">
    <brk id="50" min="13" max="26" man="1"/>
    <brk id="92" min="13" max="2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2411FB-B3FB-4835-BC5D-1B39B3DCF6A1}">
  <dimension ref="B1:E10"/>
  <sheetViews>
    <sheetView zoomScaleNormal="100" workbookViewId="0">
      <selection activeCell="E11" sqref="E11"/>
    </sheetView>
  </sheetViews>
  <sheetFormatPr defaultRowHeight="37.5" customHeight="1" x14ac:dyDescent="0.15"/>
  <cols>
    <col min="1" max="1" width="9" style="14"/>
    <col min="2" max="4" width="17.125" style="14" customWidth="1"/>
    <col min="5" max="5" width="33.75" style="14" customWidth="1"/>
    <col min="6" max="16384" width="9" style="14"/>
  </cols>
  <sheetData>
    <row r="1" spans="2:5" ht="37.5" customHeight="1" x14ac:dyDescent="0.15">
      <c r="B1" s="332" t="s">
        <v>558</v>
      </c>
      <c r="E1" s="333" t="s">
        <v>379</v>
      </c>
    </row>
    <row r="2" spans="2:5" ht="37.5" customHeight="1" x14ac:dyDescent="0.15">
      <c r="E2" s="334" t="s">
        <v>383</v>
      </c>
    </row>
    <row r="3" spans="2:5" ht="37.5" customHeight="1" thickBot="1" x14ac:dyDescent="0.2">
      <c r="B3" s="335" t="s">
        <v>384</v>
      </c>
      <c r="D3" s="336"/>
    </row>
    <row r="4" spans="2:5" ht="54" customHeight="1" thickBot="1" x14ac:dyDescent="0.2">
      <c r="B4" s="335" t="s">
        <v>385</v>
      </c>
      <c r="C4" s="833" t="s">
        <v>386</v>
      </c>
      <c r="D4" s="835" t="s">
        <v>387</v>
      </c>
      <c r="E4" s="337" t="s">
        <v>566</v>
      </c>
    </row>
    <row r="5" spans="2:5" ht="54" customHeight="1" thickBot="1" x14ac:dyDescent="0.2">
      <c r="C5" s="834"/>
      <c r="D5" s="836"/>
      <c r="E5" s="337" t="s">
        <v>388</v>
      </c>
    </row>
    <row r="6" spans="2:5" ht="37.5" customHeight="1" thickBot="1" x14ac:dyDescent="0.2">
      <c r="B6" s="338" t="s">
        <v>389</v>
      </c>
      <c r="C6" s="837" t="s">
        <v>390</v>
      </c>
      <c r="D6" s="339" t="s">
        <v>391</v>
      </c>
      <c r="E6" s="340">
        <v>4300</v>
      </c>
    </row>
    <row r="7" spans="2:5" ht="37.5" customHeight="1" thickBot="1" x14ac:dyDescent="0.2">
      <c r="B7" s="338" t="s">
        <v>392</v>
      </c>
      <c r="C7" s="838"/>
      <c r="D7" s="341" t="s">
        <v>393</v>
      </c>
      <c r="E7" s="342">
        <v>2600</v>
      </c>
    </row>
    <row r="8" spans="2:5" ht="37.5" customHeight="1" thickBot="1" x14ac:dyDescent="0.2">
      <c r="B8" s="338" t="s">
        <v>394</v>
      </c>
      <c r="C8" s="838"/>
      <c r="D8" s="341" t="s">
        <v>395</v>
      </c>
      <c r="E8" s="342">
        <v>3400</v>
      </c>
    </row>
    <row r="9" spans="2:5" ht="37.5" customHeight="1" thickBot="1" x14ac:dyDescent="0.2">
      <c r="B9" s="338" t="s">
        <v>396</v>
      </c>
      <c r="C9" s="838"/>
      <c r="D9" s="341" t="s">
        <v>397</v>
      </c>
      <c r="E9" s="342">
        <v>4400</v>
      </c>
    </row>
    <row r="10" spans="2:5" ht="37.5" customHeight="1" thickBot="1" x14ac:dyDescent="0.2">
      <c r="B10" s="338" t="s">
        <v>398</v>
      </c>
      <c r="C10" s="839"/>
      <c r="D10" s="343" t="s">
        <v>399</v>
      </c>
      <c r="E10" s="344">
        <v>3900</v>
      </c>
    </row>
  </sheetData>
  <sheetProtection algorithmName="SHA-512" hashValue="86CQBhUaGv7o1zTSg+At6eegWRPWYc4k1ThEzk9xa43YmXwCiwtpsjXiDqrNWbrUgH7vxmwPM2znQRxO6DHZeg==" saltValue="+iTbB3COB31pVKGCThhwWw==" spinCount="100000" sheet="1" objects="1" scenarios="1"/>
  <mergeCells count="3">
    <mergeCell ref="C4:C5"/>
    <mergeCell ref="D4:D5"/>
    <mergeCell ref="C6:C10"/>
  </mergeCells>
  <phoneticPr fontId="3"/>
  <pageMargins left="0.7" right="0.7" top="0.75" bottom="0.75" header="0.3" footer="0.3"/>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情報シート</vt:lpstr>
      <vt:lpstr>様式　1</vt:lpstr>
      <vt:lpstr>別記　1</vt:lpstr>
      <vt:lpstr>令和6年度　算出シート　</vt:lpstr>
      <vt:lpstr>令和6年度　算出シート　記入例</vt:lpstr>
      <vt:lpstr>R6航路　教育</vt:lpstr>
      <vt:lpstr>R6　航空　教育</vt:lpstr>
      <vt:lpstr>'R6航路　教育'!Print_Area</vt:lpstr>
      <vt:lpstr>情報シート!Print_Area</vt:lpstr>
      <vt:lpstr>'別記　1'!Print_Area</vt:lpstr>
      <vt:lpstr>'様式　1'!Print_Area</vt:lpstr>
      <vt:lpstr>'令和6年度　算出シート　'!Print_Area</vt:lpstr>
      <vt:lpstr>'令和6年度　算出シート　記入例'!Print_Area</vt:lpstr>
      <vt:lpstr>'R6航路　教育'!Print_Titles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User8-7</dc:creator>
  <cp:lastModifiedBy>shimatabi1</cp:lastModifiedBy>
  <cp:lastPrinted>2024-03-25T06:42:07Z</cp:lastPrinted>
  <dcterms:created xsi:type="dcterms:W3CDTF">2022-02-21T04:39:34Z</dcterms:created>
  <dcterms:modified xsi:type="dcterms:W3CDTF">2024-03-27T04:44:03Z</dcterms:modified>
</cp:coreProperties>
</file>